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sdagcc.sharepoint.com/sites/REE-ERS-Crops-VegetablePulse/Shared Documents/Shared Working Files/Outlook Reports/2025-04 Outlook Report/Finalized Report Files/"/>
    </mc:Choice>
  </mc:AlternateContent>
  <xr:revisionPtr revIDLastSave="7" documentId="8_{E72B62D8-76C9-4929-B627-54632407A44D}" xr6:coauthVersionLast="47" xr6:coauthVersionMax="47" xr10:uidLastSave="{32134E92-AA3B-4D9D-88CB-EF8D220CBAA4}"/>
  <bookViews>
    <workbookView xWindow="-120" yWindow="480" windowWidth="29040" windowHeight="15120" tabRatio="914" xr2:uid="{103AA0D7-69C5-482D-85DF-7924F8CA0B3E}"/>
  </bookViews>
  <sheets>
    <sheet name="Index" sheetId="1" r:id="rId1"/>
    <sheet name="Meta" sheetId="26" state="hidden" r:id="rId2"/>
    <sheet name="Table 1" sheetId="28" r:id="rId3"/>
    <sheet name="Table 2" sheetId="29" r:id="rId4"/>
    <sheet name="Table 3" sheetId="27" r:id="rId5"/>
    <sheet name="Table A4" sheetId="2" r:id="rId6"/>
    <sheet name="Table A5" sheetId="3" r:id="rId7"/>
    <sheet name="Table A6" sheetId="4" r:id="rId8"/>
    <sheet name="Table A7" sheetId="5" r:id="rId9"/>
    <sheet name="Table A8" sheetId="6" r:id="rId10"/>
    <sheet name="Table A9" sheetId="7" r:id="rId11"/>
    <sheet name="Table A10" sheetId="8" r:id="rId12"/>
    <sheet name="Table B11" sheetId="9" r:id="rId13"/>
    <sheet name="Table B12" sheetId="10" r:id="rId14"/>
    <sheet name="Table C13" sheetId="11" r:id="rId15"/>
    <sheet name="Table D14" sheetId="12" r:id="rId16"/>
    <sheet name="Table D15" sheetId="13" r:id="rId17"/>
    <sheet name="Table D16" sheetId="14" r:id="rId18"/>
    <sheet name="Table D17" sheetId="15" r:id="rId19"/>
    <sheet name="Table D18" sheetId="16" r:id="rId20"/>
    <sheet name="Table D19" sheetId="17" r:id="rId21"/>
    <sheet name="Table D20" sheetId="18" r:id="rId22"/>
    <sheet name="Table D21" sheetId="19" r:id="rId23"/>
    <sheet name="Table D22" sheetId="20" r:id="rId24"/>
    <sheet name="Table D23" sheetId="21" r:id="rId25"/>
    <sheet name="Table D24" sheetId="22" r:id="rId26"/>
    <sheet name="Table D25" sheetId="23" r:id="rId27"/>
  </sheets>
  <definedNames>
    <definedName name="_Ref132955410" localSheetId="4">'Table 3'!$A$1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29" l="1"/>
  <c r="I1" i="27"/>
  <c r="I1" i="2"/>
  <c r="I1" i="3"/>
  <c r="I1" i="4"/>
  <c r="I1" i="5"/>
  <c r="I1" i="6"/>
  <c r="I1" i="7"/>
  <c r="I1" i="8"/>
  <c r="I1" i="9"/>
  <c r="I1" i="10"/>
  <c r="I1" i="11"/>
  <c r="I1" i="12"/>
  <c r="I1" i="13"/>
  <c r="I1" i="14"/>
  <c r="I1" i="15"/>
  <c r="I1" i="16"/>
  <c r="I1" i="17"/>
  <c r="I1" i="18"/>
  <c r="I1" i="19"/>
  <c r="I1" i="20"/>
  <c r="I1" i="21"/>
  <c r="I1" i="22"/>
  <c r="I1" i="23"/>
  <c r="I1" i="28"/>
  <c r="F15" i="6"/>
  <c r="F16" i="6"/>
  <c r="F17" i="6"/>
  <c r="F18" i="6"/>
  <c r="F19" i="6"/>
  <c r="F20" i="6"/>
  <c r="F21" i="6"/>
  <c r="F22" i="6"/>
  <c r="F23" i="6"/>
  <c r="F24" i="6"/>
  <c r="F25" i="6"/>
  <c r="F26" i="6"/>
  <c r="F5" i="6"/>
  <c r="F6" i="6"/>
  <c r="F7" i="6"/>
  <c r="F8" i="6"/>
  <c r="F9" i="6"/>
  <c r="F10" i="6"/>
  <c r="F11" i="6"/>
  <c r="F12" i="6"/>
  <c r="F13" i="6"/>
  <c r="F14" i="6"/>
  <c r="F3" i="6"/>
  <c r="F4" i="6"/>
  <c r="F29" i="10"/>
  <c r="E29" i="10"/>
  <c r="D29" i="10"/>
  <c r="C29" i="10"/>
  <c r="B29" i="10"/>
  <c r="F19" i="10"/>
  <c r="E19" i="10"/>
  <c r="D19" i="10"/>
  <c r="C19" i="10"/>
  <c r="B19" i="10"/>
  <c r="F16" i="10"/>
  <c r="E16" i="10"/>
  <c r="D16" i="10"/>
  <c r="C16" i="10"/>
  <c r="B16" i="10"/>
  <c r="F4" i="10"/>
  <c r="E4" i="10"/>
  <c r="D4" i="10"/>
  <c r="C4" i="10"/>
  <c r="B4" i="10"/>
  <c r="F33" i="9"/>
  <c r="E33" i="9"/>
  <c r="D33" i="9"/>
  <c r="C33" i="9"/>
  <c r="B33" i="9"/>
  <c r="F20" i="9"/>
  <c r="E20" i="9"/>
  <c r="D20" i="9"/>
  <c r="C20" i="9"/>
  <c r="B20" i="9"/>
  <c r="F17" i="9"/>
  <c r="E17" i="9"/>
  <c r="D17" i="9"/>
  <c r="C17" i="9"/>
  <c r="B17" i="9"/>
  <c r="F4" i="9"/>
  <c r="E4" i="9"/>
  <c r="D4" i="9"/>
  <c r="C4" i="9"/>
  <c r="B4" i="9"/>
  <c r="G38" i="7"/>
  <c r="F37" i="7"/>
  <c r="F39" i="7" s="1"/>
  <c r="E37" i="7"/>
  <c r="E39" i="7" s="1"/>
  <c r="D37" i="7"/>
  <c r="D39" i="7" s="1"/>
  <c r="C37" i="7"/>
  <c r="C39" i="7" s="1"/>
  <c r="B37" i="7"/>
  <c r="B39" i="7" s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0" i="7"/>
  <c r="F19" i="7"/>
  <c r="E19" i="7"/>
  <c r="E21" i="7" s="1"/>
  <c r="D19" i="7"/>
  <c r="D21" i="7" s="1"/>
  <c r="C19" i="7"/>
  <c r="C21" i="7" s="1"/>
  <c r="B19" i="7"/>
  <c r="B21" i="7" s="1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B31" i="26" a="1"/>
  <c r="B31" i="26" l="1"/>
  <c r="B35" i="10"/>
  <c r="F35" i="10"/>
  <c r="C35" i="10"/>
  <c r="D35" i="10"/>
  <c r="E35" i="10"/>
  <c r="F44" i="9"/>
  <c r="C44" i="9"/>
  <c r="B44" i="9"/>
  <c r="D44" i="9"/>
  <c r="E44" i="9"/>
  <c r="G19" i="7"/>
  <c r="G39" i="7"/>
  <c r="G37" i="7"/>
  <c r="F21" i="7"/>
  <c r="G21" i="7" s="1"/>
  <c r="B19" i="26" a="1"/>
  <c r="B18" i="26" a="1"/>
  <c r="B17" i="26" a="1"/>
  <c r="B27" i="26" a="1"/>
  <c r="B8" i="26" a="1"/>
  <c r="B10" i="26" a="1"/>
  <c r="B9" i="26" a="1"/>
  <c r="B16" i="26" a="1"/>
  <c r="B13" i="26" a="1"/>
  <c r="B21" i="26" a="1"/>
  <c r="B15" i="26" a="1"/>
  <c r="B30" i="26" a="1"/>
  <c r="B11" i="26" a="1"/>
  <c r="B20" i="26" a="1"/>
  <c r="B28" i="26" a="1"/>
  <c r="B25" i="26" a="1"/>
  <c r="B14" i="26" a="1"/>
  <c r="B12" i="26" a="1"/>
  <c r="B6" i="26" a="1"/>
  <c r="B24" i="26" a="1"/>
  <c r="B29" i="26" a="1"/>
  <c r="B22" i="26" a="1"/>
  <c r="B26" i="26" a="1"/>
  <c r="B23" i="26" a="1"/>
  <c r="B7" i="26" a="1"/>
  <c r="B27" i="26" l="1"/>
  <c r="A27" i="1" s="1"/>
  <c r="B28" i="26"/>
  <c r="A28" i="1" s="1"/>
  <c r="B15" i="26"/>
  <c r="A15" i="1" s="1"/>
  <c r="B24" i="26"/>
  <c r="A24" i="1" s="1"/>
  <c r="B9" i="26"/>
  <c r="A9" i="1" s="1"/>
  <c r="B16" i="26"/>
  <c r="A16" i="1" s="1"/>
  <c r="B18" i="26"/>
  <c r="A18" i="1" s="1"/>
  <c r="B20" i="26"/>
  <c r="A20" i="1" s="1"/>
  <c r="B14" i="26"/>
  <c r="A14" i="1" s="1"/>
  <c r="B23" i="26"/>
  <c r="A23" i="1" s="1"/>
  <c r="B13" i="26"/>
  <c r="A13" i="1" s="1"/>
  <c r="B17" i="26"/>
  <c r="A17" i="1" s="1"/>
  <c r="B12" i="26"/>
  <c r="A12" i="1" s="1"/>
  <c r="B8" i="26"/>
  <c r="A8" i="1" s="1"/>
  <c r="B7" i="26"/>
  <c r="A7" i="1" s="1"/>
  <c r="B22" i="26"/>
  <c r="A22" i="1" s="1"/>
  <c r="B30" i="26"/>
  <c r="A30" i="1" s="1"/>
  <c r="B26" i="26"/>
  <c r="A26" i="1" s="1"/>
  <c r="B19" i="26"/>
  <c r="A19" i="1" s="1"/>
  <c r="B29" i="26"/>
  <c r="A29" i="1" s="1"/>
  <c r="B10" i="26"/>
  <c r="A10" i="1" s="1"/>
  <c r="B21" i="26"/>
  <c r="A21" i="1" s="1"/>
  <c r="B11" i="26"/>
  <c r="A11" i="1" s="1"/>
  <c r="B25" i="26"/>
  <c r="A25" i="1" s="1"/>
  <c r="B6" i="26"/>
  <c r="A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<sst xmlns="http://schemas.openxmlformats.org/spreadsheetml/2006/main" count="1013" uniqueCount="521">
  <si>
    <t>Published: Thursday, April 24, 2025</t>
  </si>
  <si>
    <t>Hyperlinked Index of Outlook Tables</t>
  </si>
  <si>
    <t>Contact: Wilma V. Davis, Catharine Weber, Helen Wakefield, or Seth Wechsler at USDA, Economic Research Service.</t>
  </si>
  <si>
    <t>Workbook Meta</t>
  </si>
  <si>
    <t>Contains reference values used to support formulas and automation. Not required for general use but included for workbook function.</t>
  </si>
  <si>
    <t>Sheet Names</t>
  </si>
  <si>
    <t>Table 1</t>
  </si>
  <si>
    <t>Table 2</t>
  </si>
  <si>
    <t>Table 3</t>
  </si>
  <si>
    <t>Table A4</t>
  </si>
  <si>
    <t>Table A5</t>
  </si>
  <si>
    <t>Table A6</t>
  </si>
  <si>
    <t>Table A7</t>
  </si>
  <si>
    <t>Table A8</t>
  </si>
  <si>
    <t>Table A9</t>
  </si>
  <si>
    <t>Table A10</t>
  </si>
  <si>
    <t>Table B11</t>
  </si>
  <si>
    <t>Table B12</t>
  </si>
  <si>
    <t>Table C13</t>
  </si>
  <si>
    <t>Table D14</t>
  </si>
  <si>
    <t>Table D15</t>
  </si>
  <si>
    <t>Table D16</t>
  </si>
  <si>
    <t>Table D17</t>
  </si>
  <si>
    <t>Table D18</t>
  </si>
  <si>
    <t>Table D19</t>
  </si>
  <si>
    <t>Table D20</t>
  </si>
  <si>
    <t>Table D21</t>
  </si>
  <si>
    <t>Table D22</t>
  </si>
  <si>
    <t>Table D23</t>
  </si>
  <si>
    <t>Table D24</t>
  </si>
  <si>
    <t>Table D25</t>
  </si>
  <si>
    <t>Index</t>
  </si>
  <si>
    <t xml:space="preserve">Table 1: U.S. vegetable and pulse industry at a glance/1, 2021–24 </t>
  </si>
  <si>
    <t>Item</t>
  </si>
  <si>
    <t>Unit</t>
  </si>
  <si>
    <t>2021</t>
  </si>
  <si>
    <t>2022</t>
  </si>
  <si>
    <t>2023</t>
  </si>
  <si>
    <t>2024</t>
  </si>
  <si>
    <t>Percent change 2023–24</t>
  </si>
  <si>
    <t>Area harvested</t>
  </si>
  <si>
    <t>Vegetables, fresh and processing/2/7</t>
  </si>
  <si>
    <t>1,000 acres</t>
  </si>
  <si>
    <t>Potatoes/8</t>
  </si>
  <si>
    <t>Dry beans, dry peas, lentils, and chickpeas/3</t>
  </si>
  <si>
    <t>Mushrooms/4</t>
  </si>
  <si>
    <t xml:space="preserve">  Total</t>
  </si>
  <si>
    <t>Production</t>
  </si>
  <si>
    <t>Vegetables fresh/2/7</t>
  </si>
  <si>
    <t>Million cwt</t>
  </si>
  <si>
    <t>Vegetables processing/2/5</t>
  </si>
  <si>
    <t>Mushrooms</t>
  </si>
  <si>
    <t>Crop value</t>
  </si>
  <si>
    <t>$ millions</t>
  </si>
  <si>
    <t>Imports/6</t>
  </si>
  <si>
    <t xml:space="preserve">Vegetables fresh </t>
  </si>
  <si>
    <t>Vegetables processing/5</t>
  </si>
  <si>
    <t>Potatoes (including seed)</t>
  </si>
  <si>
    <t>Exports/6</t>
  </si>
  <si>
    <t xml:space="preserve"> Mushrooms</t>
  </si>
  <si>
    <t>Per capita availability</t>
  </si>
  <si>
    <t>Pounds</t>
  </si>
  <si>
    <t>Mushrooms/9</t>
  </si>
  <si>
    <t>Hundredweight (cwt) = 100 pounds. $ millions = million U.S. dollars.</t>
  </si>
  <si>
    <t xml:space="preserve">1/ Total values rounded. </t>
  </si>
  <si>
    <t>2/ Utilized production excluding melons.</t>
  </si>
  <si>
    <t xml:space="preserve">3/ Includes Austrian winter and wrinkle seed peas where applicable. </t>
  </si>
  <si>
    <t>4/ Mushroom area equals Agaricus total fillings (multiple mushroom crops).</t>
  </si>
  <si>
    <t xml:space="preserve">5/ Includes canned, frozen, and dried. Excludes potatoes, pulses, and mushrooms. </t>
  </si>
  <si>
    <t xml:space="preserve">6/ All international trade data are expressed on a calendar year basis. </t>
  </si>
  <si>
    <r>
      <t>7/ Includes both fresh and processed sweet potatoes.</t>
    </r>
    <r>
      <rPr>
        <sz val="8"/>
        <color theme="1"/>
        <rFont val="Arial"/>
        <family val="2"/>
      </rPr>
      <t>  </t>
    </r>
  </si>
  <si>
    <t>8/ Includes both fresh and processed.</t>
  </si>
  <si>
    <t>9/ The mushroom crop year (July–June) ends with the year listed (e.g., 2024 = 2023/24).</t>
  </si>
  <si>
    <t>Source: USDA, Economic Research Service calculations based on data from USDA, National Agricultural Statistics Service data and U.S. trade data from U.S. Department of Commerce, Bureau of the Census.</t>
  </si>
  <si>
    <t>Table 2. Annual U.S. production of top fresh-market vegetables, 2021–24</t>
  </si>
  <si>
    <t>Commodity</t>
  </si>
  <si>
    <t>2021
(Million pounds)</t>
  </si>
  <si>
    <t xml:space="preserve">2022
(Million pounds) </t>
  </si>
  <si>
    <t xml:space="preserve">2023
(Million pounds) </t>
  </si>
  <si>
    <t>2024p
(Million pounds)</t>
  </si>
  <si>
    <t>Percent change
2023–24</t>
  </si>
  <si>
    <t>Lettuce, all</t>
  </si>
  <si>
    <t>Lettuce, head</t>
  </si>
  <si>
    <t>Lettuce, romaine</t>
  </si>
  <si>
    <t>Lettuce, leaf</t>
  </si>
  <si>
    <t>Onions, bulb/1</t>
  </si>
  <si>
    <t>Tomatoes/2</t>
  </si>
  <si>
    <t>Carrots</t>
  </si>
  <si>
    <t>Pumpkins/3/4</t>
  </si>
  <si>
    <t>Top 5 fresh total</t>
  </si>
  <si>
    <t>p = preliminary.</t>
  </si>
  <si>
    <t xml:space="preserve">1/ USDA, Economic Research Service (ERS) projection of fresh production which excludes California dehydrated onions. </t>
  </si>
  <si>
    <t xml:space="preserve">2/ USDA, ERS projection includes fresh greenhouse production (see April 2024 outlook special article on fresh market tomatoes). </t>
  </si>
  <si>
    <t>3/ USDA, ERS projection includes projections for NASS annual program non-surveyed States.</t>
  </si>
  <si>
    <t>4/ Includes processed production.</t>
  </si>
  <si>
    <t>Source: USDA, Economic Research Service based on data from USDA, National Agricultural Statistics Service (NASS) annual estimates, USDA, NASS Census, and NASS, California County Agricultural Commissioners' data.</t>
  </si>
  <si>
    <t>Table 3: Selected U.S. indices of prices paid by farmers, 2022–25</t>
  </si>
  <si>
    <t>Input</t>
  </si>
  <si>
    <t>2022
January–December Average</t>
  </si>
  <si>
    <t>2023
January–December Average</t>
  </si>
  <si>
    <t>2024
January–December Average</t>
  </si>
  <si>
    <t>2024
January–February Average</t>
  </si>
  <si>
    <t>2025
January–February Average</t>
  </si>
  <si>
    <t>Percent change/1</t>
  </si>
  <si>
    <t>Seeds and plants</t>
  </si>
  <si>
    <t>Fertilizer, nitrogen</t>
  </si>
  <si>
    <t>Fertilizer, potash/phosphate</t>
  </si>
  <si>
    <t>Chemicals, insecticides</t>
  </si>
  <si>
    <t>Chemicals, herbicides</t>
  </si>
  <si>
    <t>Chemicals, fungicides/other</t>
  </si>
  <si>
    <t>Fuels, diesel</t>
  </si>
  <si>
    <t>Fuels, gasoline</t>
  </si>
  <si>
    <t>Farm machinery</t>
  </si>
  <si>
    <t>Farm supplies</t>
  </si>
  <si>
    <t>Custom services</t>
  </si>
  <si>
    <t>Buliding materials</t>
  </si>
  <si>
    <t>Cash rent</t>
  </si>
  <si>
    <t>Interest</t>
  </si>
  <si>
    <t>Taxes</t>
  </si>
  <si>
    <t>Wage rates</t>
  </si>
  <si>
    <t>Crop sector/2</t>
  </si>
  <si>
    <t>Vegetable sector/3</t>
  </si>
  <si>
    <t>1/ January–February average change from 2024 to 2025.</t>
  </si>
  <si>
    <t xml:space="preserve">2/ Input items common to the production of all crops (including food grains, feed grains and hay, tobacco, oil-bearing crops, fruits and nuts, commercial vegetables, and potatoes and dry beans). </t>
  </si>
  <si>
    <t>3/ Input items common to vegetable production weighted by 2006 vegetable farm expenses derived from the 2006 Agricultural Resource Management Survey.</t>
  </si>
  <si>
    <t>Source: USDA, National Agricultural Statistics Service except first quarter 2024 projections by USDA, Economic Research Service.</t>
  </si>
  <si>
    <t>Table A4: Fresh market vegetables: Per capita availability/1, 2020–24</t>
  </si>
  <si>
    <t>2020r
(Pounds per capita)</t>
  </si>
  <si>
    <t>2021r
(Pounds per capita)</t>
  </si>
  <si>
    <t>2022r
(Pounds per capita)</t>
  </si>
  <si>
    <t>2023r
(Pounds per capita)</t>
  </si>
  <si>
    <t>2024p
(Pounds per capita)</t>
  </si>
  <si>
    <t>Percent change 
2023–24</t>
  </si>
  <si>
    <t>Artichokes, all/5</t>
  </si>
  <si>
    <t>Asparagus</t>
  </si>
  <si>
    <t>Bell peppers, all/5</t>
  </si>
  <si>
    <t>Broccoli</t>
  </si>
  <si>
    <t>Cabbage</t>
  </si>
  <si>
    <t>Cauliflower</t>
  </si>
  <si>
    <t>Celery, all/5</t>
  </si>
  <si>
    <t>Cucumbers</t>
  </si>
  <si>
    <t>Eggplant</t>
  </si>
  <si>
    <t>Garlic, all/5</t>
  </si>
  <si>
    <t>Leafy greens/2</t>
  </si>
  <si>
    <t>Lettuce, romaine/leaf</t>
  </si>
  <si>
    <t xml:space="preserve">Onions, bulb </t>
  </si>
  <si>
    <t>Pumpkins, all/5</t>
  </si>
  <si>
    <t>Snap beans</t>
  </si>
  <si>
    <t>Spinach</t>
  </si>
  <si>
    <t>Squash, all/5</t>
  </si>
  <si>
    <t>Sweet corn</t>
  </si>
  <si>
    <t>Sweet potatoes, all/5</t>
  </si>
  <si>
    <t>Tomatoes/3</t>
  </si>
  <si>
    <t>Others/4</t>
  </si>
  <si>
    <t>Total</t>
  </si>
  <si>
    <t xml:space="preserve">Note: r = revised. p = preliminary, final estimates provided in ERS Vegetable and Pulses Yearbook (August 2025). </t>
  </si>
  <si>
    <t xml:space="preserve">1/ Availability is a proxy for calendar-year consumption. </t>
  </si>
  <si>
    <t xml:space="preserve">2/ Leafy greens include collards, kale, mustard greens, and turnip greens. </t>
  </si>
  <si>
    <t xml:space="preserve">3/ Includes both domestic and imported greenhouse tomatoes. </t>
  </si>
  <si>
    <t xml:space="preserve">4/ Includes brussels sprouts, escarole, endive, okra, radishes, and lima beans.                                            </t>
  </si>
  <si>
    <t>5/ Includes processed availability.</t>
  </si>
  <si>
    <t>Source: USDA, Economic Research Service, Vegetables and Pulses Yearbook (August 2024).</t>
  </si>
  <si>
    <t>Table A5: Annual U.S. production of selected fresh-market vegetables, 2021–24</t>
  </si>
  <si>
    <t>Celery/4</t>
  </si>
  <si>
    <t>Bell peppers/4</t>
  </si>
  <si>
    <t>Squash/4</t>
  </si>
  <si>
    <t>Greens, collards/1</t>
  </si>
  <si>
    <t>Garlic/4</t>
  </si>
  <si>
    <t>Brussel sprouts/1</t>
  </si>
  <si>
    <t>Radishes/1</t>
  </si>
  <si>
    <t>Beans, snap/green</t>
  </si>
  <si>
    <t>Greens, kale/1</t>
  </si>
  <si>
    <t>Greens, mustard/1</t>
  </si>
  <si>
    <t>Eggplant/1</t>
  </si>
  <si>
    <t>Greens, turnip/1</t>
  </si>
  <si>
    <t>Artichokes/4</t>
  </si>
  <si>
    <t>Endive and escarole/1</t>
  </si>
  <si>
    <t>Okra/1</t>
  </si>
  <si>
    <t>Rhubarb/1</t>
  </si>
  <si>
    <t>Beans, lima green/1</t>
  </si>
  <si>
    <t>Sweet potatoes/4</t>
  </si>
  <si>
    <t>Selected fresh total</t>
  </si>
  <si>
    <t>1/ USDA, Economic Research Service (ERS) projection of fresh production.</t>
  </si>
  <si>
    <t xml:space="preserve">2/ USDA, ERS projection includes fresh greenhouse production (see April 2024 outlook special article on fresh-market tomatoes). </t>
  </si>
  <si>
    <t>Table A6: Domestic organic and conventional vegetables FOB prices per pound, 2024–25</t>
  </si>
  <si>
    <t>Selected commodities</t>
  </si>
  <si>
    <t>2024 
January–March/1
Conventional
(Dollars per pound/3)</t>
  </si>
  <si>
    <t>2024
January–March/1
Organic
(Dollars per pound/3)</t>
  </si>
  <si>
    <t>2025 
January–March/1
Conventional
(Dollars per pound/3)</t>
  </si>
  <si>
    <t>2025 
January–March/1
Organic
(Dollars per pound/3)</t>
  </si>
  <si>
    <t>2024–25 
Percent change/2
Conventional</t>
  </si>
  <si>
    <t>2024–25 
Percent change/2
Organic</t>
  </si>
  <si>
    <t>Beans, round green type</t>
  </si>
  <si>
    <t>N/A</t>
  </si>
  <si>
    <t>Broccoli, crown cut</t>
  </si>
  <si>
    <t>Broccoli, unspecified</t>
  </si>
  <si>
    <t>Cabbage, round green type</t>
  </si>
  <si>
    <t>Carrots, unspecified</t>
  </si>
  <si>
    <t>Cauliflower, white</t>
  </si>
  <si>
    <t>Celery, hearts</t>
  </si>
  <si>
    <t>Celery, unspecified</t>
  </si>
  <si>
    <t>Corn-sweet, yellow</t>
  </si>
  <si>
    <t>Cucumbers, unspecified</t>
  </si>
  <si>
    <t>Kale greens, lacinato (Tuscan)</t>
  </si>
  <si>
    <t>Kale greens, green</t>
  </si>
  <si>
    <t>Lettuce, green leaf</t>
  </si>
  <si>
    <t>Lettuce, iceberg</t>
  </si>
  <si>
    <t>Lettuce, romaine, hearts</t>
  </si>
  <si>
    <t>Lettuce, romaine, unspecified</t>
  </si>
  <si>
    <t>Onions, dry, yellow</t>
  </si>
  <si>
    <t>Peppers, bell, green</t>
  </si>
  <si>
    <t>Peppers, habanero, orange</t>
  </si>
  <si>
    <t>Peppers, jalapeño</t>
  </si>
  <si>
    <t>Peppers, poblano</t>
  </si>
  <si>
    <t>Peppers, serrano</t>
  </si>
  <si>
    <t>Squash, yellow straightneck</t>
  </si>
  <si>
    <t>Squash, zucchini</t>
  </si>
  <si>
    <t>Sweet potatoes, orange types</t>
  </si>
  <si>
    <t xml:space="preserve">Tomatoes, grape </t>
  </si>
  <si>
    <t>Tomatoes, plum type, roma</t>
  </si>
  <si>
    <t>N/A = Not available.</t>
  </si>
  <si>
    <t>Note: Domestic prices for all commodities except tomatoes, peppers, and squash, which include domestic and import prices. Select package, item sizes, and origins.</t>
  </si>
  <si>
    <t>1/ Includes average weekly FOB prices for weeks 1 through 13.</t>
  </si>
  <si>
    <t>2/ Change in average shipping point prices from 2024 to 2025.</t>
  </si>
  <si>
    <r>
      <t xml:space="preserve">3/ Per pound conversions based on container approximate net weights in USDA, Agricultural Marketing Service </t>
    </r>
    <r>
      <rPr>
        <i/>
        <sz val="8"/>
        <color rgb="FF000000"/>
        <rFont val="Arial"/>
        <family val="2"/>
      </rPr>
      <t>Fresh Fruit and Vegetable Shipments, 2023</t>
    </r>
    <r>
      <rPr>
        <sz val="8"/>
        <color rgb="FF000000"/>
        <rFont val="Arial"/>
        <family val="2"/>
      </rPr>
      <t>.</t>
    </r>
  </si>
  <si>
    <r>
      <t xml:space="preserve">Source: USDA, Economic Research Service calculations based on data from USDA, Agricultural Marketing Service, Fruit and Vegetable </t>
    </r>
    <r>
      <rPr>
        <i/>
        <sz val="8"/>
        <color rgb="FF000000"/>
        <rFont val="Arial"/>
        <family val="2"/>
      </rPr>
      <t>Market News</t>
    </r>
    <r>
      <rPr>
        <sz val="8"/>
        <color rgb="FF000000"/>
        <rFont val="Arial"/>
        <family val="2"/>
      </rPr>
      <t>.</t>
    </r>
  </si>
  <si>
    <t>Table A7: Advertised retail vegetable prices, 2023–25</t>
  </si>
  <si>
    <t>2023 
January–March
(Dollars)</t>
  </si>
  <si>
    <t>2024 
January–March
(Dollars)</t>
  </si>
  <si>
    <t>2025 
January–March
(Dollars)</t>
  </si>
  <si>
    <t>2023–25 
January–March
Percent change/1</t>
  </si>
  <si>
    <t>2024–25 
January–March
Percent change/2</t>
  </si>
  <si>
    <t>per pound</t>
  </si>
  <si>
    <t>Beans, snap</t>
  </si>
  <si>
    <t>Bell peppers (green)</t>
  </si>
  <si>
    <t>Carrots, baby peeled</t>
  </si>
  <si>
    <t>1 pound bag</t>
  </si>
  <si>
    <t>Celery</t>
  </si>
  <si>
    <t>each</t>
  </si>
  <si>
    <t>Corn, sweet</t>
  </si>
  <si>
    <t>Jalapeño peppers</t>
  </si>
  <si>
    <t>Onions, dry (red)</t>
  </si>
  <si>
    <t>Onions, dry (white)</t>
  </si>
  <si>
    <t>Onions, dry (yellow)</t>
  </si>
  <si>
    <t>Potatoes, russet</t>
  </si>
  <si>
    <t>per lb. (in 5 lb. bags)</t>
  </si>
  <si>
    <t>Radishes</t>
  </si>
  <si>
    <t>per bunch</t>
  </si>
  <si>
    <t>per pound (in 8-10 oz packages)</t>
  </si>
  <si>
    <t>Squash, acorn</t>
  </si>
  <si>
    <t>Squash, butternut</t>
  </si>
  <si>
    <t>Sweet potatoes</t>
  </si>
  <si>
    <t>Tomatoes, vine ripe</t>
  </si>
  <si>
    <t xml:space="preserve">N/A = Not available. </t>
  </si>
  <si>
    <t>Note: January through March data includes national weighted average weekly advertised retail prices for weeks 1 through 13.</t>
  </si>
  <si>
    <t>1/ Change in average shipping point prices from 2023 to 2025.</t>
  </si>
  <si>
    <t>Table A8: Selected U.S. fresh market shipment volumes, January–March 2024–25/1</t>
  </si>
  <si>
    <t>2024 
January–March
Domestic
(Thousand hundredweight/3)</t>
  </si>
  <si>
    <t>2024 
January–March
Total
(Thousand hundredweight/3)</t>
  </si>
  <si>
    <t>2025
January–March
Domestic
(Thousand hundredweight/3)</t>
  </si>
  <si>
    <t>2025
January–March
Total
(Thousand hundredweight/3)</t>
  </si>
  <si>
    <t>2024–25
January–March
Domestic
(Percent/2)</t>
  </si>
  <si>
    <t>2024–25
January–March
Total
(Percent/2)</t>
  </si>
  <si>
    <t>Artichokes</t>
  </si>
  <si>
    <t>Beans, snap (round green type)</t>
  </si>
  <si>
    <t>Brussels sprouts</t>
  </si>
  <si>
    <t>Cabbage, multiple varieties</t>
  </si>
  <si>
    <t>Celery (hearts/unspecified)</t>
  </si>
  <si>
    <t>Greens, multiple varieties</t>
  </si>
  <si>
    <t>Onions, dry (multiple varieties)</t>
  </si>
  <si>
    <t>Peppers, bell</t>
  </si>
  <si>
    <t>Peppers, chili (excluding jalapeños)</t>
  </si>
  <si>
    <t>Potatoes</t>
  </si>
  <si>
    <t>Squash (multiple varieties)</t>
  </si>
  <si>
    <t>Sweet potatoes (multiple varieties)</t>
  </si>
  <si>
    <t>Tomatoes (cherry/grape)</t>
  </si>
  <si>
    <t>Tomatoes (multiple varieties)</t>
  </si>
  <si>
    <t>Tomatoes (plum/roma)</t>
  </si>
  <si>
    <t>1/ Includes weekly shipment volumes for weeks 1 through 13.</t>
  </si>
  <si>
    <t>2/ Percent change from January–March 2024–25.</t>
  </si>
  <si>
    <t>3/ Thousand hundredweight = 100,000 pounds.</t>
  </si>
  <si>
    <t>Source: USDA, Economic Research Service using data from USDA, Agricultural Marketing Service, Fruit and Vegetable Market News, movement data.</t>
  </si>
  <si>
    <t>Table A9: Selected fresh-market vegetable trade volume, 2022–25/1</t>
  </si>
  <si>
    <t>Commodities</t>
  </si>
  <si>
    <t>2022
January–December 
(Million pounds)</t>
  </si>
  <si>
    <t>2023
January–December 
(Million pounds)</t>
  </si>
  <si>
    <t>2024
January–December 
(Million pounds)</t>
  </si>
  <si>
    <t>2024
January–February (Million pounds)</t>
  </si>
  <si>
    <t>2025
January–February (Million pounds)</t>
  </si>
  <si>
    <t>2024–25
January–February
Percent change</t>
  </si>
  <si>
    <t>Imports, fresh:</t>
  </si>
  <si>
    <t>Tomatoes, all</t>
  </si>
  <si>
    <t>Cucumbers, all</t>
  </si>
  <si>
    <t>Onions and shallots</t>
  </si>
  <si>
    <t>Squash, all</t>
  </si>
  <si>
    <t>Peppers, chili</t>
  </si>
  <si>
    <t>Carrots, all</t>
  </si>
  <si>
    <t>Broccoli, all</t>
  </si>
  <si>
    <t>Asparagus, all</t>
  </si>
  <si>
    <t>Mushrooms, all</t>
  </si>
  <si>
    <t>Sweet potato</t>
  </si>
  <si>
    <t>Cauliflower, all</t>
  </si>
  <si>
    <t>Vegetables, other</t>
  </si>
  <si>
    <t>Subtotal, excluding potatoes</t>
  </si>
  <si>
    <t>Potatoes (excluding seed)</t>
  </si>
  <si>
    <t>Total fresh imports</t>
  </si>
  <si>
    <t>Exports, fresh:</t>
  </si>
  <si>
    <t>Total fresh exports</t>
  </si>
  <si>
    <t xml:space="preserve">1/ Excludes melons, olives, and dry pulses. </t>
  </si>
  <si>
    <t>Source: USDA, Economic Research Service calculations using U.S. Department of Commerce, Bureau of the Census data.</t>
  </si>
  <si>
    <t xml:space="preserve">Table A10: Selected organic vegetable and pulses commodity trade volume, 2022–25 </t>
  </si>
  <si>
    <t xml:space="preserve">2024–25/1
January–February
Percent change </t>
  </si>
  <si>
    <t>Imports:</t>
  </si>
  <si>
    <t>Bell pepper, conventional, greenhouse</t>
  </si>
  <si>
    <t>Bell pepper, organic</t>
  </si>
  <si>
    <t>Bell pepper, organic, greenhouse</t>
  </si>
  <si>
    <t>Chili pepper, conventional, greenhouse</t>
  </si>
  <si>
    <t>Cucumber, conventional, greenhouse/2</t>
  </si>
  <si>
    <t>Cucumber, organic</t>
  </si>
  <si>
    <t>Cucumber, organic, greenhouse/2</t>
  </si>
  <si>
    <t>Dried chickpeas, organic</t>
  </si>
  <si>
    <t>NA</t>
  </si>
  <si>
    <t>Dried lentils, organic</t>
  </si>
  <si>
    <t>Dried yellow peas, organic</t>
  </si>
  <si>
    <t>Garlic, organic</t>
  </si>
  <si>
    <t>Onions and shallots, organic</t>
  </si>
  <si>
    <t>Potato, organic</t>
  </si>
  <si>
    <t>Tomato, conventional, greenhouse/3</t>
  </si>
  <si>
    <t>Tomato, organic/3</t>
  </si>
  <si>
    <t>Tomato, organic, greenhouse/3</t>
  </si>
  <si>
    <t>Exports:</t>
  </si>
  <si>
    <t>Asparagus, organic</t>
  </si>
  <si>
    <t>Beets, organic</t>
  </si>
  <si>
    <t>Broccoli, organic</t>
  </si>
  <si>
    <t>Cabbage, organic</t>
  </si>
  <si>
    <t>Carrots, organic</t>
  </si>
  <si>
    <t>Cauliflower, organic</t>
  </si>
  <si>
    <t>Celery, organic</t>
  </si>
  <si>
    <t>Green peas, organic</t>
  </si>
  <si>
    <t>Head lettuce, organic</t>
  </si>
  <si>
    <t>Onions, organic</t>
  </si>
  <si>
    <t>Other lettuce, organic (excluding packaged salads)</t>
  </si>
  <si>
    <t>Packaged salad mix, organic</t>
  </si>
  <si>
    <t>Peppers (Capsicum or Pimenta), organic</t>
  </si>
  <si>
    <t>Spinach, organic</t>
  </si>
  <si>
    <t>Tomato, fresh, cherry, organic</t>
  </si>
  <si>
    <t>Tomato, fresh, roma, organic</t>
  </si>
  <si>
    <t>Tomatoes, fresh, unspecified, organic</t>
  </si>
  <si>
    <t xml:space="preserve">1/ Change from January–February 2024–25. </t>
  </si>
  <si>
    <t>2/ Organic greenhouse cucumber import trade codes added in July 2022. Before July 2022, conventional greenhouse cucumber imports represent both organic and conventional production.</t>
  </si>
  <si>
    <t>3/ Organic greenhouse and non-greenhouse tomato import trade codes added in July 2022. Before July 2022, conventional greenhouse tomato imports represent both organic and conventional production.</t>
  </si>
  <si>
    <t>Source: USDA, Economic Research Service based on data from U.S. Department of Commerce, Bureau of the Census.</t>
  </si>
  <si>
    <t>Table B11: Selected processed vegetable import value, 2022–25</t>
  </si>
  <si>
    <t>2022
January–December 
(Million dollars)</t>
  </si>
  <si>
    <t>2023
January–December 
(Million dollars)</t>
  </si>
  <si>
    <t>2024
January–December 
(Million dollars)</t>
  </si>
  <si>
    <t>2024
January–February (Million dollars)</t>
  </si>
  <si>
    <t>2025
January–February (Million dollars)</t>
  </si>
  <si>
    <t xml:space="preserve">2024–25
January–February
Percent change </t>
  </si>
  <si>
    <t>Imports</t>
  </si>
  <si>
    <t>Vegetables, prepared or preserved</t>
  </si>
  <si>
    <t>Tomato</t>
  </si>
  <si>
    <t>Potato chips</t>
  </si>
  <si>
    <t>Onions</t>
  </si>
  <si>
    <t>Cucumber</t>
  </si>
  <si>
    <t>Green peas</t>
  </si>
  <si>
    <t>Sauerkraut</t>
  </si>
  <si>
    <t>Other</t>
  </si>
  <si>
    <t>Vegetable juice</t>
  </si>
  <si>
    <t xml:space="preserve">Frozen vegetables </t>
  </si>
  <si>
    <t>Okra</t>
  </si>
  <si>
    <t>Dried and dehydrated/1</t>
  </si>
  <si>
    <t>Potato flakes/granules/dried/starch</t>
  </si>
  <si>
    <t>Garlic</t>
  </si>
  <si>
    <t>Selected processed imports</t>
  </si>
  <si>
    <t>Note: This table includes vegetables, potatoes, and mushrooms, but excludes processed olives.</t>
  </si>
  <si>
    <t xml:space="preserve">1/ Dried and dehydrated excludes vegetables processed and sold as spices, such as paprika and other peppers. </t>
  </si>
  <si>
    <t xml:space="preserve">Source: USDA, Economic Research Service using data from U.S. Department of Commerce, Bureau of the Census. </t>
  </si>
  <si>
    <t>Table B12: Selected processed vegetable export value, 2022–25</t>
  </si>
  <si>
    <t>Exports</t>
  </si>
  <si>
    <t>Potato (chips and other)</t>
  </si>
  <si>
    <t>Frozen vegetables</t>
  </si>
  <si>
    <t>Potato</t>
  </si>
  <si>
    <t>Total processed exports</t>
  </si>
  <si>
    <r>
      <t>Table C13: U.S. potato trade volume, September</t>
    </r>
    <r>
      <rPr>
        <b/>
        <sz val="10.5"/>
        <color theme="1"/>
        <rFont val="Calibri"/>
        <family val="2"/>
      </rPr>
      <t>–</t>
    </r>
    <r>
      <rPr>
        <b/>
        <sz val="10.5"/>
        <color theme="1"/>
        <rFont val="Arial"/>
        <family val="2"/>
      </rPr>
      <t>August 2021/22–2024/25</t>
    </r>
  </si>
  <si>
    <t>Potato types</t>
  </si>
  <si>
    <t>2021/22 
September–August
(Million pounds)</t>
  </si>
  <si>
    <t>2022/23
September–August
(Million pounds)</t>
  </si>
  <si>
    <t>2023/24
September–August
(Million pounds)</t>
  </si>
  <si>
    <t>2023/24
September–February
(Million pounds)</t>
  </si>
  <si>
    <t>2024/25
September–February
(Million pounds)</t>
  </si>
  <si>
    <t>2023/24–2024/25
September–February
Percent change</t>
  </si>
  <si>
    <t>Fresh</t>
  </si>
  <si>
    <t>Frozen, all</t>
  </si>
  <si>
    <t>French fries</t>
  </si>
  <si>
    <t>Other frozen</t>
  </si>
  <si>
    <t>Chips</t>
  </si>
  <si>
    <t>Dried and dehydrated</t>
  </si>
  <si>
    <t>Other prep/preserved</t>
  </si>
  <si>
    <t>Seed</t>
  </si>
  <si>
    <t>Starch</t>
  </si>
  <si>
    <t>Total exports</t>
  </si>
  <si>
    <t>Total imports</t>
  </si>
  <si>
    <t>Table D14. U.S. dry edible beans: Area, yield, production, crop value, and price, 2021–25</t>
  </si>
  <si>
    <t>Year</t>
  </si>
  <si>
    <t>Planted area
(Million acres)</t>
  </si>
  <si>
    <t>Harvested area
(Million acres)</t>
  </si>
  <si>
    <t>Yield per acre
(Pounds per acre)</t>
  </si>
  <si>
    <t xml:space="preserve">  Production
(Million pounds)</t>
  </si>
  <si>
    <t>Season average price
(Dollars per cwt)</t>
  </si>
  <si>
    <t>Crop value
(Million dollars)</t>
  </si>
  <si>
    <t>2025p</t>
  </si>
  <si>
    <t>Cwt = hundredweight, a unit of measure equal to 100 pounds. N/A = not available. p = preliminary.</t>
  </si>
  <si>
    <t>Source: USDA, Economic Research Service based on data from USDA, National Agricultural Statistics Service.</t>
  </si>
  <si>
    <t>Table D15. U.S. dry edible peas: Area, yield, production, crop value, and price, 2021–25</t>
  </si>
  <si>
    <t>Table D16. U.S. lentils: Area, yield, production, crop value, and price, 2021–25</t>
  </si>
  <si>
    <t>Table D17. U.S. chickpeas, all: Area, yield, production, crop value, and price, 2021–25</t>
  </si>
  <si>
    <t>Table D18. U.S. chickpeas, large: Area, yield, production, crop value, and price, 2021–25</t>
  </si>
  <si>
    <t>Table D19. U.S. chickpeas, small: Area, yield, production, crop value, and price, 2021–25</t>
  </si>
  <si>
    <t>Table D20. U.S. dry edible bean crop-year export volume, 2021/22–2024/25</t>
  </si>
  <si>
    <t>2023/24–2024/25
September–February
Percent change/1</t>
  </si>
  <si>
    <t>By class/2</t>
  </si>
  <si>
    <t>Kidney, all</t>
  </si>
  <si>
    <t>Kidney, other</t>
  </si>
  <si>
    <t>Kidney, dark red</t>
  </si>
  <si>
    <t>Kidney, light red</t>
  </si>
  <si>
    <t>Pinto</t>
  </si>
  <si>
    <t>Black</t>
  </si>
  <si>
    <t>Navy</t>
  </si>
  <si>
    <t>Small red</t>
  </si>
  <si>
    <t>Dry beans, other/3</t>
  </si>
  <si>
    <t>Cranberry</t>
  </si>
  <si>
    <t>Great Northern</t>
  </si>
  <si>
    <t>Mung</t>
  </si>
  <si>
    <t>Lima beans, all</t>
  </si>
  <si>
    <t>Lima beans, large</t>
  </si>
  <si>
    <t>Lima beans, baby</t>
  </si>
  <si>
    <t>Pink</t>
  </si>
  <si>
    <t>White</t>
  </si>
  <si>
    <t>Blackeye (cowpeas)</t>
  </si>
  <si>
    <t>All by destination country</t>
  </si>
  <si>
    <t>Mexico</t>
  </si>
  <si>
    <t>Canada</t>
  </si>
  <si>
    <t>Dominican Republic</t>
  </si>
  <si>
    <t>Italy</t>
  </si>
  <si>
    <t>United Kingdom</t>
  </si>
  <si>
    <t>Costa Rica</t>
  </si>
  <si>
    <t>Haiti</t>
  </si>
  <si>
    <t>Guatemala</t>
  </si>
  <si>
    <t>Colombia</t>
  </si>
  <si>
    <t>China</t>
  </si>
  <si>
    <t>Other countries</t>
  </si>
  <si>
    <t>1/ Percent change from September–February 2023/24 to September–February 2024/25.</t>
  </si>
  <si>
    <t>2/ Excludes garbanzo beans.</t>
  </si>
  <si>
    <t>3/ Beans, other includes pigeon pea, Bambara, broad and horse bean, and other general bean classes.</t>
  </si>
  <si>
    <t>Table D21. U.S. dry bean crop-year import volume, 2021/22–2024/25</t>
  </si>
  <si>
    <t>All by origination country</t>
  </si>
  <si>
    <t>Nicaragua</t>
  </si>
  <si>
    <t>India</t>
  </si>
  <si>
    <t>Peru</t>
  </si>
  <si>
    <t>Thailand</t>
  </si>
  <si>
    <t>Honduras</t>
  </si>
  <si>
    <t>Argentina</t>
  </si>
  <si>
    <t>1/ Percent change from September–February 2023/24 to 2024/25.</t>
  </si>
  <si>
    <t>Table D22. U.S. dry peas and lentils: Export volume by class/1, 2021/22–2024/25</t>
  </si>
  <si>
    <t>2021/22 
July–June
(Million pounds)</t>
  </si>
  <si>
    <t>2022/23
July–June
(Million pounds)</t>
  </si>
  <si>
    <t>2023/24
July–June
(Million pounds)</t>
  </si>
  <si>
    <t>2023/24
July–February
(Million pounds)</t>
  </si>
  <si>
    <t>2024/25
July–February
(Million pounds)</t>
  </si>
  <si>
    <t>2023/24–2024/25
July–February
Percent change/2</t>
  </si>
  <si>
    <t>Exports by class</t>
  </si>
  <si>
    <t>Dry peas, all</t>
  </si>
  <si>
    <t>Peas, split</t>
  </si>
  <si>
    <t>Peas, green</t>
  </si>
  <si>
    <t>Peas, yellow</t>
  </si>
  <si>
    <t>Peas, other</t>
  </si>
  <si>
    <t>Peas, Austrian</t>
  </si>
  <si>
    <t>Dry lentils, all</t>
  </si>
  <si>
    <t>Dry peas, all exports</t>
  </si>
  <si>
    <t>Democratic Republic of Congo</t>
  </si>
  <si>
    <t>Yemen (Sana)</t>
  </si>
  <si>
    <t>Ethiopia</t>
  </si>
  <si>
    <t>Philippines</t>
  </si>
  <si>
    <t>Kenya</t>
  </si>
  <si>
    <t>Dry lentils, all exports</t>
  </si>
  <si>
    <t>Spain</t>
  </si>
  <si>
    <t>United Arab Emirates</t>
  </si>
  <si>
    <t>Greece</t>
  </si>
  <si>
    <t>Note: Cwt = hundredweight, which equals 100 pounds. N/A = not available.</t>
  </si>
  <si>
    <t>1/ This table excludes planting seed trade.</t>
  </si>
  <si>
    <t>2/ Dry pea and lentil percent change from July–February 2023/24 to July–February 2024/25.</t>
  </si>
  <si>
    <t>Table D23. U.S. dry peas and lentils: Import volume by class/1, 2021/22–2024/25</t>
  </si>
  <si>
    <t>Imports by class</t>
  </si>
  <si>
    <t>Lentils, red</t>
  </si>
  <si>
    <t>Lentils, green</t>
  </si>
  <si>
    <t>Lentils, other</t>
  </si>
  <si>
    <t>Dry peas, all imports</t>
  </si>
  <si>
    <t>Russia</t>
  </si>
  <si>
    <t>New Zealand</t>
  </si>
  <si>
    <t>Madagascar (Malagasy)</t>
  </si>
  <si>
    <t>Burma</t>
  </si>
  <si>
    <t>France</t>
  </si>
  <si>
    <t>Australia</t>
  </si>
  <si>
    <t>Dry lentils, all imports</t>
  </si>
  <si>
    <t>Turkey</t>
  </si>
  <si>
    <t>Cwt = hundredweight, which equals 100 pounds. N/A = not available.</t>
  </si>
  <si>
    <t>Table D24. U.S. chickpeas: Export volume by class/1, 2021/22–2024/25</t>
  </si>
  <si>
    <t>2023/24–2024/25
September–February
Percent change/2</t>
  </si>
  <si>
    <t>Chickpeas, all</t>
  </si>
  <si>
    <t>Chickpeas, garbanzo</t>
  </si>
  <si>
    <t>Pakistan</t>
  </si>
  <si>
    <t>Algeria</t>
  </si>
  <si>
    <t>Sri Lanka</t>
  </si>
  <si>
    <t>Lebanon</t>
  </si>
  <si>
    <t>2/ Chickpea percent change from September–February 2023/24 to September–February 2024/25.</t>
  </si>
  <si>
    <t>Table D25. U.S. chickpeas: Import volume by class/1, 2021/22–2024/25</t>
  </si>
  <si>
    <t>By class</t>
  </si>
  <si>
    <t>Chickpeas, kabuli</t>
  </si>
  <si>
    <t>Total Imports</t>
  </si>
  <si>
    <t>Vegetables and Pulses Outlook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</si>
</sst>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General_)"/>
    <numFmt numFmtId="166" formatCode="_(* #,##0_);_(* \(#,##0\);_(* &quot;-&quot;??_);_(@_)"/>
    <numFmt numFmtId="167" formatCode="#,##0.0"/>
    <numFmt numFmtId="168" formatCode="#,##0.000"/>
    <numFmt numFmtId="169" formatCode="_(* #,##0.0_);_(* \(#,##0.0\);_(* &quot;-&quot;??_);_(@_)"/>
    <numFmt numFmtId="170" formatCode="0.0___)"/>
  </numFmts>
  <fonts count="35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  <font>
      <b/>
      <sz val="10.5"/>
      <color theme="1"/>
      <name val="Calibri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Helv"/>
    </font>
    <font>
      <b/>
      <sz val="11"/>
      <name val="Arial"/>
      <family val="2"/>
    </font>
    <font>
      <sz val="12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perscript"/>
      <sz val="8"/>
      <color rgb="FF000000"/>
      <name val="Arial"/>
      <family val="2"/>
    </font>
    <font>
      <sz val="11"/>
      <color theme="1"/>
      <name val="Calibri"/>
      <family val="2"/>
    </font>
    <font>
      <i/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rgb="FF000000"/>
      <name val="Times New Roman"/>
      <family val="1"/>
    </font>
    <font>
      <b/>
      <i/>
      <sz val="9"/>
      <color theme="1"/>
      <name val="Arial"/>
      <family val="2"/>
    </font>
    <font>
      <b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auto="1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/>
    <xf numFmtId="0" fontId="11" fillId="0" borderId="0"/>
    <xf numFmtId="165" fontId="16" fillId="0" borderId="0"/>
    <xf numFmtId="43" fontId="11" fillId="0" borderId="0" applyFont="0" applyFill="0" applyBorder="0" applyAlignment="0" applyProtection="0"/>
    <xf numFmtId="0" fontId="18" fillId="0" borderId="0"/>
    <xf numFmtId="0" fontId="4" fillId="0" borderId="0"/>
    <xf numFmtId="0" fontId="1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30" fillId="0" borderId="0"/>
    <xf numFmtId="0" fontId="2" fillId="0" borderId="0"/>
    <xf numFmtId="0" fontId="20" fillId="0" borderId="0"/>
    <xf numFmtId="0" fontId="1" fillId="0" borderId="0"/>
    <xf numFmtId="0" fontId="32" fillId="0" borderId="0"/>
    <xf numFmtId="0" fontId="30" fillId="0" borderId="0"/>
    <xf numFmtId="0" fontId="1" fillId="0" borderId="0"/>
  </cellStyleXfs>
  <cellXfs count="392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2" applyFont="1" applyAlignment="1">
      <alignment horizontal="left" vertical="center" indent="1"/>
    </xf>
    <xf numFmtId="164" fontId="12" fillId="0" borderId="0" xfId="2" applyNumberFormat="1" applyFont="1"/>
    <xf numFmtId="164" fontId="12" fillId="0" borderId="0" xfId="2" applyNumberFormat="1" applyFont="1" applyAlignment="1">
      <alignment horizontal="right" vertical="center" indent="1"/>
    </xf>
    <xf numFmtId="164" fontId="12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center" indent="1"/>
    </xf>
    <xf numFmtId="164" fontId="13" fillId="0" borderId="0" xfId="2" applyNumberFormat="1" applyFont="1" applyAlignment="1">
      <alignment vertical="center"/>
    </xf>
    <xf numFmtId="0" fontId="14" fillId="2" borderId="2" xfId="2" applyFont="1" applyFill="1" applyBorder="1" applyAlignment="1">
      <alignment horizontal="left" vertical="center" indent="1"/>
    </xf>
    <xf numFmtId="0" fontId="14" fillId="2" borderId="2" xfId="2" applyFont="1" applyFill="1" applyBorder="1" applyAlignment="1">
      <alignment horizontal="right" vertical="center" wrapText="1" indent="1"/>
    </xf>
    <xf numFmtId="165" fontId="14" fillId="0" borderId="0" xfId="3" applyFont="1" applyAlignment="1">
      <alignment horizontal="left"/>
    </xf>
    <xf numFmtId="166" fontId="14" fillId="0" borderId="0" xfId="4" applyNumberFormat="1" applyFont="1" applyAlignment="1">
      <alignment horizontal="right"/>
    </xf>
    <xf numFmtId="164" fontId="14" fillId="0" borderId="0" xfId="4" applyNumberFormat="1" applyFont="1" applyAlignment="1">
      <alignment horizontal="right" indent="1"/>
    </xf>
    <xf numFmtId="165" fontId="14" fillId="0" borderId="0" xfId="3" applyFont="1" applyAlignment="1">
      <alignment horizontal="left" indent="1"/>
    </xf>
    <xf numFmtId="166" fontId="14" fillId="0" borderId="0" xfId="4" applyNumberFormat="1" applyFont="1" applyFill="1" applyAlignment="1">
      <alignment horizontal="right"/>
    </xf>
    <xf numFmtId="0" fontId="10" fillId="0" borderId="0" xfId="0" applyFont="1"/>
    <xf numFmtId="0" fontId="17" fillId="0" borderId="0" xfId="0" applyFont="1"/>
    <xf numFmtId="165" fontId="15" fillId="0" borderId="0" xfId="3" quotePrefix="1" applyFont="1" applyAlignment="1">
      <alignment horizontal="left"/>
    </xf>
    <xf numFmtId="166" fontId="15" fillId="0" borderId="0" xfId="4" applyNumberFormat="1" applyFont="1" applyBorder="1" applyAlignment="1">
      <alignment horizontal="right"/>
    </xf>
    <xf numFmtId="164" fontId="15" fillId="0" borderId="0" xfId="4" applyNumberFormat="1" applyFont="1" applyBorder="1" applyAlignment="1">
      <alignment horizontal="right" indent="1"/>
    </xf>
    <xf numFmtId="0" fontId="13" fillId="3" borderId="2" xfId="5" applyFont="1" applyFill="1" applyBorder="1" applyAlignment="1">
      <alignment vertical="center"/>
    </xf>
    <xf numFmtId="0" fontId="13" fillId="0" borderId="0" xfId="5" applyFont="1" applyAlignment="1">
      <alignment horizontal="left"/>
    </xf>
    <xf numFmtId="0" fontId="12" fillId="0" borderId="0" xfId="5" applyFont="1" applyAlignment="1">
      <alignment vertical="center"/>
    </xf>
    <xf numFmtId="0" fontId="13" fillId="0" borderId="0" xfId="5" applyFont="1" applyAlignment="1">
      <alignment horizontal="left" vertical="center" indent="1"/>
    </xf>
    <xf numFmtId="167" fontId="13" fillId="0" borderId="0" xfId="5" applyNumberFormat="1" applyFont="1" applyAlignment="1">
      <alignment horizontal="right" vertical="center" indent="2"/>
    </xf>
    <xf numFmtId="167" fontId="13" fillId="0" borderId="0" xfId="5" applyNumberFormat="1" applyFont="1" applyAlignment="1">
      <alignment horizontal="right" vertical="center" indent="3"/>
    </xf>
    <xf numFmtId="0" fontId="12" fillId="0" borderId="0" xfId="5" applyFont="1" applyAlignment="1">
      <alignment horizontal="left" vertical="center" indent="2"/>
    </xf>
    <xf numFmtId="167" fontId="12" fillId="0" borderId="0" xfId="5" applyNumberFormat="1" applyFont="1" applyAlignment="1">
      <alignment horizontal="right" vertical="center" indent="2"/>
    </xf>
    <xf numFmtId="167" fontId="12" fillId="0" borderId="0" xfId="5" applyNumberFormat="1" applyFont="1" applyAlignment="1">
      <alignment horizontal="right" vertical="center" indent="3"/>
    </xf>
    <xf numFmtId="0" fontId="12" fillId="0" borderId="0" xfId="5" applyFont="1" applyAlignment="1">
      <alignment horizontal="left" vertical="center" indent="1"/>
    </xf>
    <xf numFmtId="0" fontId="12" fillId="0" borderId="3" xfId="5" applyFont="1" applyBorder="1" applyAlignment="1">
      <alignment horizontal="left" vertical="center" indent="1"/>
    </xf>
    <xf numFmtId="167" fontId="12" fillId="0" borderId="3" xfId="5" applyNumberFormat="1" applyFont="1" applyBorder="1" applyAlignment="1">
      <alignment horizontal="right" vertical="center" indent="2"/>
    </xf>
    <xf numFmtId="167" fontId="12" fillId="0" borderId="3" xfId="5" applyNumberFormat="1" applyFont="1" applyBorder="1" applyAlignment="1">
      <alignment horizontal="right" vertical="center" indent="3"/>
    </xf>
    <xf numFmtId="0" fontId="13" fillId="0" borderId="2" xfId="5" applyFont="1" applyBorder="1" applyAlignment="1">
      <alignment vertical="center"/>
    </xf>
    <xf numFmtId="167" fontId="13" fillId="0" borderId="2" xfId="5" applyNumberFormat="1" applyFont="1" applyBorder="1" applyAlignment="1">
      <alignment horizontal="right" vertical="center" indent="2"/>
    </xf>
    <xf numFmtId="167" fontId="13" fillId="0" borderId="2" xfId="5" applyNumberFormat="1" applyFont="1" applyBorder="1" applyAlignment="1">
      <alignment horizontal="right" vertical="center" indent="3"/>
    </xf>
    <xf numFmtId="0" fontId="13" fillId="0" borderId="0" xfId="6" applyFont="1" applyAlignment="1">
      <alignment horizontal="left" vertical="center"/>
    </xf>
    <xf numFmtId="167" fontId="12" fillId="0" borderId="0" xfId="6" applyNumberFormat="1" applyFont="1" applyAlignment="1">
      <alignment horizontal="right" vertical="center" indent="2"/>
    </xf>
    <xf numFmtId="164" fontId="12" fillId="0" borderId="0" xfId="6" applyNumberFormat="1" applyFont="1" applyAlignment="1">
      <alignment horizontal="right" vertical="center" indent="2"/>
    </xf>
    <xf numFmtId="164" fontId="12" fillId="0" borderId="0" xfId="6" applyNumberFormat="1" applyFont="1" applyAlignment="1">
      <alignment horizontal="right" vertical="center" indent="3"/>
    </xf>
    <xf numFmtId="0" fontId="12" fillId="0" borderId="0" xfId="6" applyFont="1" applyAlignment="1">
      <alignment horizontal="left" vertical="center" indent="1"/>
    </xf>
    <xf numFmtId="0" fontId="12" fillId="0" borderId="3" xfId="6" applyFont="1" applyBorder="1" applyAlignment="1">
      <alignment horizontal="left" vertical="center" indent="1"/>
    </xf>
    <xf numFmtId="167" fontId="12" fillId="0" borderId="3" xfId="6" applyNumberFormat="1" applyFont="1" applyBorder="1" applyAlignment="1">
      <alignment horizontal="right" vertical="center" indent="2"/>
    </xf>
    <xf numFmtId="164" fontId="12" fillId="0" borderId="3" xfId="6" applyNumberFormat="1" applyFont="1" applyBorder="1" applyAlignment="1">
      <alignment horizontal="right" vertical="center" indent="2"/>
    </xf>
    <xf numFmtId="164" fontId="12" fillId="0" borderId="3" xfId="6" applyNumberFormat="1" applyFont="1" applyBorder="1" applyAlignment="1">
      <alignment horizontal="right" vertical="center" indent="3"/>
    </xf>
    <xf numFmtId="0" fontId="13" fillId="3" borderId="2" xfId="5" applyFont="1" applyFill="1" applyBorder="1" applyAlignment="1">
      <alignment horizontal="center" vertical="center" wrapText="1"/>
    </xf>
    <xf numFmtId="167" fontId="13" fillId="0" borderId="0" xfId="6" applyNumberFormat="1" applyFont="1" applyAlignment="1">
      <alignment horizontal="right" vertical="center" indent="2"/>
    </xf>
    <xf numFmtId="164" fontId="13" fillId="0" borderId="0" xfId="6" applyNumberFormat="1" applyFont="1" applyAlignment="1">
      <alignment horizontal="right" vertical="center" indent="2"/>
    </xf>
    <xf numFmtId="164" fontId="13" fillId="0" borderId="0" xfId="6" applyNumberFormat="1" applyFont="1" applyAlignment="1">
      <alignment horizontal="right" vertical="center" indent="3"/>
    </xf>
    <xf numFmtId="0" fontId="4" fillId="0" borderId="0" xfId="6" applyAlignment="1">
      <alignment wrapText="1"/>
    </xf>
    <xf numFmtId="0" fontId="19" fillId="0" borderId="0" xfId="1" applyFont="1"/>
    <xf numFmtId="0" fontId="14" fillId="2" borderId="9" xfId="7" applyFont="1" applyFill="1" applyBorder="1" applyAlignment="1">
      <alignment horizontal="right" vertical="center" indent="2"/>
    </xf>
    <xf numFmtId="0" fontId="14" fillId="0" borderId="5" xfId="0" applyFont="1" applyBorder="1" applyAlignment="1">
      <alignment horizontal="left" indent="1"/>
    </xf>
    <xf numFmtId="4" fontId="14" fillId="0" borderId="6" xfId="0" applyNumberFormat="1" applyFont="1" applyBorder="1" applyAlignment="1">
      <alignment horizontal="right" indent="1"/>
    </xf>
    <xf numFmtId="168" fontId="14" fillId="0" borderId="6" xfId="0" applyNumberFormat="1" applyFont="1" applyBorder="1" applyAlignment="1">
      <alignment horizontal="right" indent="1"/>
    </xf>
    <xf numFmtId="3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4" fontId="14" fillId="0" borderId="8" xfId="0" applyNumberFormat="1" applyFont="1" applyBorder="1" applyAlignment="1">
      <alignment horizontal="right" indent="1"/>
    </xf>
    <xf numFmtId="0" fontId="14" fillId="0" borderId="7" xfId="0" applyFont="1" applyBorder="1" applyAlignment="1">
      <alignment horizontal="left" indent="1"/>
    </xf>
    <xf numFmtId="4" fontId="14" fillId="0" borderId="13" xfId="0" applyNumberFormat="1" applyFont="1" applyBorder="1" applyAlignment="1">
      <alignment horizontal="right" indent="1"/>
    </xf>
    <xf numFmtId="168" fontId="14" fillId="0" borderId="13" xfId="0" applyNumberFormat="1" applyFont="1" applyBorder="1" applyAlignment="1">
      <alignment horizontal="right" indent="1"/>
    </xf>
    <xf numFmtId="3" fontId="14" fillId="0" borderId="13" xfId="0" applyNumberFormat="1" applyFont="1" applyBorder="1" applyAlignment="1">
      <alignment horizontal="right" indent="1"/>
    </xf>
    <xf numFmtId="167" fontId="14" fillId="0" borderId="13" xfId="0" applyNumberFormat="1" applyFont="1" applyBorder="1" applyAlignment="1">
      <alignment horizontal="right" indent="1"/>
    </xf>
    <xf numFmtId="4" fontId="14" fillId="0" borderId="12" xfId="0" applyNumberFormat="1" applyFont="1" applyBorder="1" applyAlignment="1">
      <alignment horizontal="right" indent="1"/>
    </xf>
    <xf numFmtId="0" fontId="15" fillId="2" borderId="4" xfId="7" applyFont="1" applyFill="1" applyBorder="1" applyAlignment="1">
      <alignment horizontal="center" vertical="center" wrapText="1"/>
    </xf>
    <xf numFmtId="4" fontId="12" fillId="0" borderId="0" xfId="7" quotePrefix="1" applyNumberFormat="1" applyFont="1" applyAlignment="1">
      <alignment horizontal="right" vertical="center"/>
    </xf>
    <xf numFmtId="3" fontId="12" fillId="0" borderId="0" xfId="7" quotePrefix="1" applyNumberFormat="1" applyFont="1" applyAlignment="1">
      <alignment horizontal="right" vertical="center"/>
    </xf>
    <xf numFmtId="167" fontId="12" fillId="0" borderId="0" xfId="7" applyNumberFormat="1" applyFont="1" applyAlignment="1">
      <alignment horizontal="right" vertical="center"/>
    </xf>
    <xf numFmtId="2" fontId="12" fillId="0" borderId="0" xfId="7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164" fontId="13" fillId="0" borderId="0" xfId="2" applyNumberFormat="1" applyFont="1" applyAlignment="1">
      <alignment horizontal="right" vertical="center" indent="1"/>
    </xf>
    <xf numFmtId="0" fontId="22" fillId="2" borderId="16" xfId="0" applyFont="1" applyFill="1" applyBorder="1" applyAlignment="1">
      <alignment vertical="center" wrapText="1"/>
    </xf>
    <xf numFmtId="0" fontId="22" fillId="5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43" fontId="14" fillId="0" borderId="0" xfId="8" applyFont="1" applyFill="1" applyBorder="1" applyAlignment="1">
      <alignment horizontal="right"/>
    </xf>
    <xf numFmtId="164" fontId="14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left" vertical="center"/>
    </xf>
    <xf numFmtId="0" fontId="24" fillId="0" borderId="0" xfId="0" quotePrefix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/>
    <xf numFmtId="0" fontId="23" fillId="0" borderId="0" xfId="0" applyFont="1" applyAlignment="1">
      <alignment vertical="center"/>
    </xf>
    <xf numFmtId="43" fontId="22" fillId="5" borderId="0" xfId="8" applyFont="1" applyFill="1" applyAlignment="1">
      <alignment horizontal="right" vertical="center" wrapText="1" indent="2"/>
    </xf>
    <xf numFmtId="2" fontId="22" fillId="5" borderId="0" xfId="8" applyNumberFormat="1" applyFont="1" applyFill="1" applyAlignment="1">
      <alignment horizontal="right" vertical="center" wrapText="1" indent="2"/>
    </xf>
    <xf numFmtId="43" fontId="22" fillId="2" borderId="0" xfId="8" applyFont="1" applyFill="1" applyAlignment="1">
      <alignment horizontal="right" vertical="center" wrapText="1" indent="2"/>
    </xf>
    <xf numFmtId="2" fontId="22" fillId="2" borderId="0" xfId="8" applyNumberFormat="1" applyFont="1" applyFill="1" applyAlignment="1">
      <alignment horizontal="right" vertical="center" wrapText="1" indent="2"/>
    </xf>
    <xf numFmtId="43" fontId="14" fillId="5" borderId="0" xfId="8" applyFont="1" applyFill="1" applyAlignment="1">
      <alignment horizontal="right" vertical="center" wrapText="1" indent="2"/>
    </xf>
    <xf numFmtId="0" fontId="25" fillId="2" borderId="0" xfId="0" applyFont="1" applyFill="1"/>
    <xf numFmtId="0" fontId="29" fillId="0" borderId="0" xfId="0" applyFont="1"/>
    <xf numFmtId="0" fontId="23" fillId="2" borderId="0" xfId="0" applyFont="1" applyFill="1"/>
    <xf numFmtId="0" fontId="15" fillId="0" borderId="0" xfId="10" applyFont="1" applyAlignment="1">
      <alignment vertical="center"/>
    </xf>
    <xf numFmtId="0" fontId="24" fillId="0" borderId="0" xfId="11" applyFont="1"/>
    <xf numFmtId="0" fontId="31" fillId="2" borderId="1" xfId="12" applyFont="1" applyFill="1" applyBorder="1" applyAlignment="1">
      <alignment vertical="center" wrapText="1"/>
    </xf>
    <xf numFmtId="0" fontId="30" fillId="0" borderId="0" xfId="11"/>
    <xf numFmtId="0" fontId="13" fillId="0" borderId="0" xfId="12" applyFont="1" applyAlignment="1">
      <alignment vertical="center"/>
    </xf>
    <xf numFmtId="0" fontId="15" fillId="0" borderId="0" xfId="12" applyFont="1"/>
    <xf numFmtId="164" fontId="15" fillId="0" borderId="0" xfId="8" applyNumberFormat="1" applyFont="1" applyAlignment="1">
      <alignment horizontal="right" indent="1"/>
    </xf>
    <xf numFmtId="0" fontId="14" fillId="0" borderId="0" xfId="12" applyFont="1" applyAlignment="1">
      <alignment horizontal="left" indent="1"/>
    </xf>
    <xf numFmtId="167" fontId="14" fillId="0" borderId="0" xfId="12" applyNumberFormat="1" applyFont="1"/>
    <xf numFmtId="164" fontId="14" fillId="0" borderId="0" xfId="8" applyNumberFormat="1" applyFont="1" applyAlignment="1">
      <alignment horizontal="right" indent="1"/>
    </xf>
    <xf numFmtId="0" fontId="13" fillId="0" borderId="0" xfId="12" applyFont="1"/>
    <xf numFmtId="164" fontId="13" fillId="0" borderId="0" xfId="8" applyNumberFormat="1" applyFont="1" applyAlignment="1">
      <alignment horizontal="right" indent="1"/>
    </xf>
    <xf numFmtId="0" fontId="12" fillId="0" borderId="0" xfId="12" applyFont="1" applyAlignment="1">
      <alignment horizontal="left" indent="1"/>
    </xf>
    <xf numFmtId="167" fontId="12" fillId="0" borderId="0" xfId="8" applyNumberFormat="1" applyFont="1"/>
    <xf numFmtId="164" fontId="12" fillId="0" borderId="0" xfId="8" applyNumberFormat="1" applyFont="1" applyAlignment="1">
      <alignment horizontal="right" indent="1"/>
    </xf>
    <xf numFmtId="167" fontId="13" fillId="0" borderId="0" xfId="12" applyNumberFormat="1" applyFont="1"/>
    <xf numFmtId="167" fontId="12" fillId="0" borderId="0" xfId="12" applyNumberFormat="1" applyFont="1"/>
    <xf numFmtId="167" fontId="12" fillId="0" borderId="3" xfId="12" applyNumberFormat="1" applyFont="1" applyBorder="1"/>
    <xf numFmtId="0" fontId="8" fillId="2" borderId="0" xfId="12" applyFont="1" applyFill="1" applyAlignment="1">
      <alignment horizontal="left"/>
    </xf>
    <xf numFmtId="0" fontId="23" fillId="2" borderId="0" xfId="12" applyFont="1" applyFill="1" applyAlignment="1">
      <alignment horizontal="left"/>
    </xf>
    <xf numFmtId="3" fontId="8" fillId="2" borderId="0" xfId="12" applyNumberFormat="1" applyFont="1" applyFill="1" applyAlignment="1">
      <alignment horizontal="left"/>
    </xf>
    <xf numFmtId="0" fontId="13" fillId="4" borderId="19" xfId="12" applyFont="1" applyFill="1" applyBorder="1" applyAlignment="1">
      <alignment vertical="center"/>
    </xf>
    <xf numFmtId="0" fontId="12" fillId="4" borderId="19" xfId="12" applyFont="1" applyFill="1" applyBorder="1" applyAlignment="1">
      <alignment vertical="center"/>
    </xf>
    <xf numFmtId="0" fontId="12" fillId="4" borderId="19" xfId="12" applyFont="1" applyFill="1" applyBorder="1" applyAlignment="1">
      <alignment horizontal="right" indent="1"/>
    </xf>
    <xf numFmtId="167" fontId="15" fillId="0" borderId="0" xfId="12" applyNumberFormat="1" applyFont="1" applyAlignment="1">
      <alignment vertical="center"/>
    </xf>
    <xf numFmtId="167" fontId="15" fillId="0" borderId="0" xfId="8" applyNumberFormat="1" applyFont="1" applyAlignment="1">
      <alignment horizontal="right"/>
    </xf>
    <xf numFmtId="0" fontId="14" fillId="4" borderId="0" xfId="12" applyFont="1" applyFill="1" applyAlignment="1">
      <alignment horizontal="left" indent="1"/>
    </xf>
    <xf numFmtId="167" fontId="14" fillId="4" borderId="0" xfId="12" applyNumberFormat="1" applyFont="1" applyFill="1"/>
    <xf numFmtId="0" fontId="12" fillId="4" borderId="0" xfId="12" applyFont="1" applyFill="1" applyAlignment="1">
      <alignment horizontal="left" indent="1"/>
    </xf>
    <xf numFmtId="167" fontId="12" fillId="4" borderId="0" xfId="12" applyNumberFormat="1" applyFont="1" applyFill="1"/>
    <xf numFmtId="0" fontId="13" fillId="4" borderId="0" xfId="12" applyFont="1" applyFill="1"/>
    <xf numFmtId="167" fontId="13" fillId="4" borderId="0" xfId="12" applyNumberFormat="1" applyFont="1" applyFill="1"/>
    <xf numFmtId="0" fontId="12" fillId="0" borderId="3" xfId="12" applyFont="1" applyBorder="1" applyAlignment="1">
      <alignment horizontal="left" indent="1"/>
    </xf>
    <xf numFmtId="0" fontId="8" fillId="0" borderId="0" xfId="12" applyFont="1" applyAlignment="1">
      <alignment horizontal="left"/>
    </xf>
    <xf numFmtId="3" fontId="13" fillId="0" borderId="0" xfId="12" applyNumberFormat="1" applyFont="1" applyAlignment="1">
      <alignment horizontal="right" vertical="center"/>
    </xf>
    <xf numFmtId="164" fontId="13" fillId="0" borderId="0" xfId="12" applyNumberFormat="1" applyFont="1" applyAlignment="1">
      <alignment horizontal="right" indent="1"/>
    </xf>
    <xf numFmtId="0" fontId="23" fillId="0" borderId="0" xfId="12" applyFont="1" applyAlignment="1">
      <alignment horizontal="left"/>
    </xf>
    <xf numFmtId="0" fontId="14" fillId="0" borderId="0" xfId="11" applyFont="1" applyAlignment="1">
      <alignment horizontal="left"/>
    </xf>
    <xf numFmtId="164" fontId="14" fillId="0" borderId="0" xfId="11" applyNumberFormat="1" applyFont="1"/>
    <xf numFmtId="170" fontId="14" fillId="0" borderId="0" xfId="11" applyNumberFormat="1" applyFont="1" applyAlignment="1">
      <alignment horizontal="right"/>
    </xf>
    <xf numFmtId="0" fontId="14" fillId="0" borderId="19" xfId="11" applyFont="1" applyBorder="1" applyAlignment="1">
      <alignment horizontal="left"/>
    </xf>
    <xf numFmtId="0" fontId="14" fillId="5" borderId="0" xfId="11" applyFont="1" applyFill="1" applyAlignment="1">
      <alignment horizontal="left"/>
    </xf>
    <xf numFmtId="164" fontId="14" fillId="5" borderId="0" xfId="11" applyNumberFormat="1" applyFont="1" applyFill="1"/>
    <xf numFmtId="170" fontId="14" fillId="5" borderId="0" xfId="11" applyNumberFormat="1" applyFont="1" applyFill="1" applyAlignment="1">
      <alignment horizontal="right"/>
    </xf>
    <xf numFmtId="0" fontId="24" fillId="0" borderId="0" xfId="0" applyFont="1" applyAlignment="1">
      <alignment horizontal="left" vertical="center"/>
    </xf>
    <xf numFmtId="0" fontId="13" fillId="3" borderId="2" xfId="5" applyFont="1" applyFill="1" applyBorder="1" applyAlignment="1">
      <alignment horizontal="right" vertical="center" wrapText="1" indent="1"/>
    </xf>
    <xf numFmtId="0" fontId="13" fillId="3" borderId="23" xfId="5" applyFont="1" applyFill="1" applyBorder="1" applyAlignment="1">
      <alignment vertical="center"/>
    </xf>
    <xf numFmtId="0" fontId="13" fillId="3" borderId="24" xfId="5" applyFont="1" applyFill="1" applyBorder="1" applyAlignment="1">
      <alignment horizontal="center" vertical="center" wrapText="1"/>
    </xf>
    <xf numFmtId="0" fontId="13" fillId="0" borderId="0" xfId="6" applyFont="1" applyAlignment="1">
      <alignment horizontal="left" vertical="center" indent="1"/>
    </xf>
    <xf numFmtId="0" fontId="15" fillId="2" borderId="25" xfId="7" applyFont="1" applyFill="1" applyBorder="1" applyAlignment="1">
      <alignment horizontal="center" vertical="center" wrapText="1"/>
    </xf>
    <xf numFmtId="0" fontId="13" fillId="0" borderId="0" xfId="15" applyFont="1" applyAlignment="1">
      <alignment horizontal="left"/>
    </xf>
    <xf numFmtId="0" fontId="12" fillId="0" borderId="0" xfId="15" applyFont="1" applyAlignment="1">
      <alignment vertical="center"/>
    </xf>
    <xf numFmtId="0" fontId="13" fillId="0" borderId="0" xfId="15" applyFont="1" applyAlignment="1">
      <alignment horizontal="left" vertical="center" indent="1"/>
    </xf>
    <xf numFmtId="4" fontId="13" fillId="0" borderId="0" xfId="15" applyNumberFormat="1" applyFont="1" applyAlignment="1">
      <alignment horizontal="right" vertical="center" indent="2"/>
    </xf>
    <xf numFmtId="4" fontId="15" fillId="0" borderId="0" xfId="15" applyNumberFormat="1" applyFont="1" applyAlignment="1">
      <alignment horizontal="right" vertical="center" indent="2"/>
    </xf>
    <xf numFmtId="167" fontId="15" fillId="0" borderId="0" xfId="15" applyNumberFormat="1" applyFont="1" applyAlignment="1">
      <alignment horizontal="right" vertical="center" indent="3"/>
    </xf>
    <xf numFmtId="0" fontId="12" fillId="0" borderId="0" xfId="15" applyFont="1" applyAlignment="1">
      <alignment horizontal="left" vertical="center" indent="2"/>
    </xf>
    <xf numFmtId="4" fontId="12" fillId="0" borderId="0" xfId="15" applyNumberFormat="1" applyFont="1" applyAlignment="1">
      <alignment horizontal="right" vertical="center" indent="2"/>
    </xf>
    <xf numFmtId="4" fontId="14" fillId="0" borderId="0" xfId="15" applyNumberFormat="1" applyFont="1" applyAlignment="1">
      <alignment horizontal="right" vertical="center" indent="2"/>
    </xf>
    <xf numFmtId="167" fontId="14" fillId="0" borderId="0" xfId="15" applyNumberFormat="1" applyFont="1" applyAlignment="1">
      <alignment horizontal="right" vertical="center" indent="3"/>
    </xf>
    <xf numFmtId="0" fontId="13" fillId="0" borderId="20" xfId="15" applyFont="1" applyBorder="1" applyAlignment="1">
      <alignment vertical="center"/>
    </xf>
    <xf numFmtId="4" fontId="13" fillId="0" borderId="20" xfId="15" applyNumberFormat="1" applyFont="1" applyBorder="1" applyAlignment="1">
      <alignment horizontal="right" vertical="center" indent="2"/>
    </xf>
    <xf numFmtId="4" fontId="15" fillId="0" borderId="20" xfId="15" applyNumberFormat="1" applyFont="1" applyBorder="1" applyAlignment="1">
      <alignment horizontal="right" vertical="center" indent="2"/>
    </xf>
    <xf numFmtId="167" fontId="15" fillId="0" borderId="20" xfId="15" applyNumberFormat="1" applyFont="1" applyBorder="1" applyAlignment="1">
      <alignment horizontal="right" vertical="center" indent="3"/>
    </xf>
    <xf numFmtId="0" fontId="13" fillId="0" borderId="0" xfId="11" applyFont="1" applyAlignment="1">
      <alignment horizontal="left" vertical="center"/>
    </xf>
    <xf numFmtId="4" fontId="13" fillId="0" borderId="0" xfId="11" applyNumberFormat="1" applyFont="1" applyAlignment="1">
      <alignment horizontal="right" vertical="center" indent="2"/>
    </xf>
    <xf numFmtId="4" fontId="15" fillId="0" borderId="0" xfId="11" applyNumberFormat="1" applyFont="1" applyAlignment="1">
      <alignment horizontal="right" vertical="center" indent="2"/>
    </xf>
    <xf numFmtId="167" fontId="15" fillId="0" borderId="0" xfId="11" applyNumberFormat="1" applyFont="1" applyAlignment="1">
      <alignment horizontal="right" vertical="center" indent="3"/>
    </xf>
    <xf numFmtId="0" fontId="13" fillId="0" borderId="0" xfId="11" applyFont="1" applyAlignment="1">
      <alignment horizontal="left" vertical="center" indent="1"/>
    </xf>
    <xf numFmtId="0" fontId="12" fillId="0" borderId="0" xfId="11" applyFont="1" applyAlignment="1">
      <alignment horizontal="left" vertical="center" indent="2"/>
    </xf>
    <xf numFmtId="4" fontId="12" fillId="0" borderId="0" xfId="11" applyNumberFormat="1" applyFont="1" applyAlignment="1">
      <alignment horizontal="right" vertical="center" indent="2"/>
    </xf>
    <xf numFmtId="4" fontId="14" fillId="0" borderId="0" xfId="11" applyNumberFormat="1" applyFont="1" applyAlignment="1">
      <alignment horizontal="right" vertical="center" indent="2"/>
    </xf>
    <xf numFmtId="0" fontId="12" fillId="0" borderId="0" xfId="6" applyFont="1" applyAlignment="1">
      <alignment horizontal="left" vertical="center" indent="2"/>
    </xf>
    <xf numFmtId="4" fontId="12" fillId="0" borderId="0" xfId="6" applyNumberFormat="1" applyFont="1" applyAlignment="1">
      <alignment horizontal="right" vertical="center" indent="2"/>
    </xf>
    <xf numFmtId="167" fontId="12" fillId="0" borderId="0" xfId="6" applyNumberFormat="1" applyFont="1" applyAlignment="1">
      <alignment horizontal="right" vertical="center" indent="3"/>
    </xf>
    <xf numFmtId="4" fontId="13" fillId="0" borderId="0" xfId="6" applyNumberFormat="1" applyFont="1" applyAlignment="1">
      <alignment horizontal="right" vertical="center" indent="2"/>
    </xf>
    <xf numFmtId="167" fontId="13" fillId="0" borderId="0" xfId="6" applyNumberFormat="1" applyFont="1" applyAlignment="1">
      <alignment horizontal="right" vertical="center" indent="3"/>
    </xf>
    <xf numFmtId="0" fontId="12" fillId="0" borderId="3" xfId="11" applyFont="1" applyBorder="1" applyAlignment="1">
      <alignment horizontal="left" vertical="center" indent="2"/>
    </xf>
    <xf numFmtId="4" fontId="12" fillId="0" borderId="3" xfId="11" applyNumberFormat="1" applyFont="1" applyBorder="1" applyAlignment="1">
      <alignment horizontal="right" vertical="center" indent="2"/>
    </xf>
    <xf numFmtId="4" fontId="14" fillId="0" borderId="3" xfId="11" applyNumberFormat="1" applyFont="1" applyBorder="1" applyAlignment="1">
      <alignment horizontal="right" vertical="center" indent="2"/>
    </xf>
    <xf numFmtId="167" fontId="14" fillId="0" borderId="3" xfId="11" applyNumberFormat="1" applyFont="1" applyBorder="1" applyAlignment="1">
      <alignment horizontal="right" vertical="center" indent="3"/>
    </xf>
    <xf numFmtId="0" fontId="13" fillId="0" borderId="26" xfId="11" applyFont="1" applyBorder="1" applyAlignment="1">
      <alignment horizontal="left" vertical="center"/>
    </xf>
    <xf numFmtId="4" fontId="13" fillId="0" borderId="26" xfId="11" applyNumberFormat="1" applyFont="1" applyBorder="1" applyAlignment="1">
      <alignment horizontal="right" vertical="center" indent="2"/>
    </xf>
    <xf numFmtId="4" fontId="15" fillId="0" borderId="26" xfId="11" applyNumberFormat="1" applyFont="1" applyBorder="1" applyAlignment="1">
      <alignment horizontal="right" vertical="center" indent="2"/>
    </xf>
    <xf numFmtId="167" fontId="15" fillId="0" borderId="26" xfId="11" applyNumberFormat="1" applyFont="1" applyBorder="1" applyAlignment="1">
      <alignment horizontal="right" vertical="center" indent="3"/>
    </xf>
    <xf numFmtId="0" fontId="28" fillId="0" borderId="0" xfId="15" applyFont="1" applyAlignment="1">
      <alignment horizontal="left"/>
    </xf>
    <xf numFmtId="0" fontId="22" fillId="0" borderId="0" xfId="15" applyFont="1" applyAlignment="1">
      <alignment vertical="center"/>
    </xf>
    <xf numFmtId="0" fontId="28" fillId="0" borderId="0" xfId="15" applyFont="1" applyAlignment="1">
      <alignment horizontal="left" vertical="center" indent="1"/>
    </xf>
    <xf numFmtId="164" fontId="28" fillId="0" borderId="0" xfId="9" applyNumberFormat="1" applyFont="1" applyFill="1" applyBorder="1" applyAlignment="1">
      <alignment horizontal="right" vertical="center" indent="2"/>
    </xf>
    <xf numFmtId="164" fontId="15" fillId="0" borderId="0" xfId="9" applyNumberFormat="1" applyFont="1" applyFill="1" applyBorder="1" applyAlignment="1">
      <alignment horizontal="right" vertical="center" indent="2"/>
    </xf>
    <xf numFmtId="164" fontId="15" fillId="0" borderId="0" xfId="9" applyNumberFormat="1" applyFont="1" applyFill="1" applyBorder="1" applyAlignment="1">
      <alignment horizontal="right" vertical="center" indent="3"/>
    </xf>
    <xf numFmtId="0" fontId="22" fillId="0" borderId="0" xfId="15" applyFont="1" applyAlignment="1">
      <alignment horizontal="left" vertical="center" indent="2"/>
    </xf>
    <xf numFmtId="164" fontId="22" fillId="0" borderId="0" xfId="9" applyNumberFormat="1" applyFont="1" applyFill="1" applyBorder="1" applyAlignment="1">
      <alignment horizontal="right" vertical="center" indent="2"/>
    </xf>
    <xf numFmtId="164" fontId="14" fillId="0" borderId="0" xfId="9" applyNumberFormat="1" applyFont="1" applyFill="1" applyBorder="1" applyAlignment="1">
      <alignment horizontal="right" vertical="center" indent="2"/>
    </xf>
    <xf numFmtId="164" fontId="14" fillId="0" borderId="0" xfId="9" applyNumberFormat="1" applyFont="1" applyFill="1" applyBorder="1" applyAlignment="1">
      <alignment horizontal="right" vertical="center" indent="3"/>
    </xf>
    <xf numFmtId="0" fontId="22" fillId="0" borderId="3" xfId="11" applyFont="1" applyBorder="1" applyAlignment="1">
      <alignment horizontal="left" vertical="center" indent="2"/>
    </xf>
    <xf numFmtId="164" fontId="22" fillId="0" borderId="3" xfId="9" applyNumberFormat="1" applyFont="1" applyFill="1" applyBorder="1" applyAlignment="1">
      <alignment horizontal="right" vertical="center" indent="2"/>
    </xf>
    <xf numFmtId="164" fontId="14" fillId="0" borderId="3" xfId="9" applyNumberFormat="1" applyFont="1" applyFill="1" applyBorder="1" applyAlignment="1">
      <alignment horizontal="right" vertical="center" indent="2"/>
    </xf>
    <xf numFmtId="164" fontId="14" fillId="0" borderId="3" xfId="9" applyNumberFormat="1" applyFont="1" applyFill="1" applyBorder="1" applyAlignment="1">
      <alignment horizontal="right" vertical="center" indent="3"/>
    </xf>
    <xf numFmtId="0" fontId="28" fillId="0" borderId="20" xfId="11" applyFont="1" applyBorder="1" applyAlignment="1">
      <alignment horizontal="left" vertical="center"/>
    </xf>
    <xf numFmtId="164" fontId="28" fillId="0" borderId="20" xfId="9" applyNumberFormat="1" applyFont="1" applyFill="1" applyBorder="1" applyAlignment="1">
      <alignment horizontal="right" vertical="center" indent="2"/>
    </xf>
    <xf numFmtId="164" fontId="15" fillId="0" borderId="20" xfId="9" applyNumberFormat="1" applyFont="1" applyFill="1" applyBorder="1" applyAlignment="1">
      <alignment horizontal="right" vertical="center" indent="2"/>
    </xf>
    <xf numFmtId="164" fontId="15" fillId="0" borderId="20" xfId="9" applyNumberFormat="1" applyFont="1" applyFill="1" applyBorder="1" applyAlignment="1">
      <alignment horizontal="right" vertical="center" indent="3"/>
    </xf>
    <xf numFmtId="164" fontId="22" fillId="0" borderId="0" xfId="11" applyNumberFormat="1" applyFont="1" applyAlignment="1">
      <alignment horizontal="right" vertical="center" indent="2"/>
    </xf>
    <xf numFmtId="164" fontId="14" fillId="0" borderId="0" xfId="11" applyNumberFormat="1" applyFont="1" applyAlignment="1">
      <alignment horizontal="right" vertical="center" indent="2"/>
    </xf>
    <xf numFmtId="164" fontId="14" fillId="0" borderId="0" xfId="11" applyNumberFormat="1" applyFont="1" applyAlignment="1">
      <alignment horizontal="right" vertical="center" indent="3"/>
    </xf>
    <xf numFmtId="0" fontId="22" fillId="0" borderId="0" xfId="6" applyFont="1" applyAlignment="1">
      <alignment horizontal="left" vertical="center" indent="2"/>
    </xf>
    <xf numFmtId="164" fontId="22" fillId="0" borderId="0" xfId="6" applyNumberFormat="1" applyFont="1" applyAlignment="1">
      <alignment horizontal="right" vertical="center" indent="2"/>
    </xf>
    <xf numFmtId="164" fontId="22" fillId="0" borderId="0" xfId="6" applyNumberFormat="1" applyFont="1" applyAlignment="1">
      <alignment horizontal="right" vertical="center" indent="3"/>
    </xf>
    <xf numFmtId="167" fontId="22" fillId="0" borderId="0" xfId="6" applyNumberFormat="1" applyFont="1" applyAlignment="1">
      <alignment horizontal="right" vertical="center" indent="3"/>
    </xf>
    <xf numFmtId="0" fontId="28" fillId="0" borderId="0" xfId="6" applyFont="1" applyAlignment="1">
      <alignment horizontal="left" vertical="center" indent="1"/>
    </xf>
    <xf numFmtId="164" fontId="28" fillId="0" borderId="0" xfId="6" applyNumberFormat="1" applyFont="1" applyAlignment="1">
      <alignment horizontal="right" vertical="center" indent="2"/>
    </xf>
    <xf numFmtId="164" fontId="28" fillId="0" borderId="0" xfId="6" applyNumberFormat="1" applyFont="1" applyAlignment="1">
      <alignment horizontal="right" vertical="center" indent="3"/>
    </xf>
    <xf numFmtId="0" fontId="28" fillId="0" borderId="26" xfId="15" applyFont="1" applyBorder="1" applyAlignment="1">
      <alignment vertical="center"/>
    </xf>
    <xf numFmtId="164" fontId="28" fillId="0" borderId="26" xfId="9" applyNumberFormat="1" applyFont="1" applyFill="1" applyBorder="1" applyAlignment="1">
      <alignment horizontal="right" vertical="center" indent="2"/>
    </xf>
    <xf numFmtId="164" fontId="15" fillId="0" borderId="26" xfId="9" applyNumberFormat="1" applyFont="1" applyFill="1" applyBorder="1" applyAlignment="1">
      <alignment horizontal="right" vertical="center" indent="2"/>
    </xf>
    <xf numFmtId="164" fontId="15" fillId="0" borderId="26" xfId="9" applyNumberFormat="1" applyFont="1" applyFill="1" applyBorder="1" applyAlignment="1">
      <alignment horizontal="right" vertical="center" indent="3"/>
    </xf>
    <xf numFmtId="167" fontId="13" fillId="0" borderId="0" xfId="15" applyNumberFormat="1" applyFont="1" applyAlignment="1">
      <alignment horizontal="right" vertical="center" indent="2"/>
    </xf>
    <xf numFmtId="167" fontId="12" fillId="0" borderId="0" xfId="15" applyNumberFormat="1" applyFont="1" applyAlignment="1">
      <alignment horizontal="right" vertical="center" indent="2"/>
    </xf>
    <xf numFmtId="0" fontId="13" fillId="0" borderId="27" xfId="15" applyFont="1" applyBorder="1" applyAlignment="1">
      <alignment vertical="center"/>
    </xf>
    <xf numFmtId="167" fontId="13" fillId="0" borderId="27" xfId="15" applyNumberFormat="1" applyFont="1" applyBorder="1" applyAlignment="1">
      <alignment horizontal="right" vertical="center" indent="2"/>
    </xf>
    <xf numFmtId="0" fontId="13" fillId="0" borderId="0" xfId="15" applyFont="1" applyAlignment="1">
      <alignment horizontal="left" indent="1"/>
    </xf>
    <xf numFmtId="0" fontId="12" fillId="0" borderId="0" xfId="15" applyFont="1" applyAlignment="1">
      <alignment horizontal="left" vertical="center" indent="1"/>
    </xf>
    <xf numFmtId="167" fontId="12" fillId="0" borderId="0" xfId="11" applyNumberFormat="1" applyFont="1" applyAlignment="1">
      <alignment horizontal="right" vertical="center" indent="2"/>
    </xf>
    <xf numFmtId="168" fontId="12" fillId="0" borderId="0" xfId="11" applyNumberFormat="1" applyFont="1" applyAlignment="1">
      <alignment horizontal="right" vertical="center" indent="2"/>
    </xf>
    <xf numFmtId="168" fontId="12" fillId="0" borderId="0" xfId="6" applyNumberFormat="1" applyFont="1" applyAlignment="1">
      <alignment horizontal="right" vertical="center" indent="2"/>
    </xf>
    <xf numFmtId="0" fontId="12" fillId="0" borderId="3" xfId="15" applyFont="1" applyBorder="1" applyAlignment="1">
      <alignment horizontal="left" vertical="center" indent="1"/>
    </xf>
    <xf numFmtId="167" fontId="12" fillId="0" borderId="3" xfId="15" applyNumberFormat="1" applyFont="1" applyBorder="1" applyAlignment="1">
      <alignment horizontal="right" vertical="center" indent="2"/>
    </xf>
    <xf numFmtId="0" fontId="13" fillId="0" borderId="26" xfId="6" applyFont="1" applyBorder="1" applyAlignment="1">
      <alignment horizontal="left" vertical="center"/>
    </xf>
    <xf numFmtId="167" fontId="13" fillId="0" borderId="26" xfId="6" applyNumberFormat="1" applyFont="1" applyBorder="1" applyAlignment="1">
      <alignment horizontal="right" vertical="center" indent="2"/>
    </xf>
    <xf numFmtId="0" fontId="14" fillId="2" borderId="2" xfId="2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43" fontId="22" fillId="2" borderId="0" xfId="8" applyFont="1" applyFill="1" applyBorder="1" applyAlignment="1">
      <alignment horizontal="right" vertical="center" wrapText="1" indent="2"/>
    </xf>
    <xf numFmtId="2" fontId="22" fillId="2" borderId="0" xfId="8" applyNumberFormat="1" applyFont="1" applyFill="1" applyBorder="1" applyAlignment="1">
      <alignment horizontal="right" vertical="center" wrapText="1" indent="2"/>
    </xf>
    <xf numFmtId="0" fontId="15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22" fillId="0" borderId="0" xfId="0" applyFont="1" applyAlignment="1">
      <alignment vertical="center" wrapText="1"/>
    </xf>
    <xf numFmtId="166" fontId="22" fillId="0" borderId="0" xfId="9" applyNumberFormat="1" applyFont="1" applyFill="1" applyAlignment="1">
      <alignment horizontal="right" vertical="center" wrapText="1" indent="2"/>
    </xf>
    <xf numFmtId="164" fontId="22" fillId="0" borderId="0" xfId="9" applyNumberFormat="1" applyFont="1" applyFill="1" applyAlignment="1">
      <alignment horizontal="right" vertical="center" wrapText="1" indent="2"/>
    </xf>
    <xf numFmtId="0" fontId="22" fillId="0" borderId="2" xfId="0" applyFont="1" applyBorder="1" applyAlignment="1">
      <alignment vertical="center" wrapText="1"/>
    </xf>
    <xf numFmtId="166" fontId="22" fillId="0" borderId="2" xfId="9" applyNumberFormat="1" applyFont="1" applyFill="1" applyBorder="1" applyAlignment="1">
      <alignment horizontal="right" vertical="center" wrapText="1" indent="2"/>
    </xf>
    <xf numFmtId="164" fontId="22" fillId="0" borderId="2" xfId="9" applyNumberFormat="1" applyFont="1" applyFill="1" applyBorder="1" applyAlignment="1">
      <alignment horizontal="right" vertical="center" wrapText="1" indent="2"/>
    </xf>
    <xf numFmtId="165" fontId="15" fillId="0" borderId="26" xfId="3" quotePrefix="1" applyFont="1" applyBorder="1" applyAlignment="1">
      <alignment horizontal="left"/>
    </xf>
    <xf numFmtId="166" fontId="15" fillId="0" borderId="26" xfId="4" applyNumberFormat="1" applyFont="1" applyBorder="1" applyAlignment="1">
      <alignment horizontal="right"/>
    </xf>
    <xf numFmtId="164" fontId="15" fillId="0" borderId="26" xfId="4" applyNumberFormat="1" applyFont="1" applyBorder="1" applyAlignment="1">
      <alignment horizontal="right" indent="1"/>
    </xf>
    <xf numFmtId="165" fontId="15" fillId="3" borderId="23" xfId="3" quotePrefix="1" applyFont="1" applyFill="1" applyBorder="1" applyAlignment="1">
      <alignment horizontal="left"/>
    </xf>
    <xf numFmtId="165" fontId="15" fillId="3" borderId="2" xfId="3" applyFont="1" applyFill="1" applyBorder="1" applyAlignment="1">
      <alignment horizontal="right" wrapText="1"/>
    </xf>
    <xf numFmtId="165" fontId="15" fillId="3" borderId="24" xfId="3" quotePrefix="1" applyFont="1" applyFill="1" applyBorder="1" applyAlignment="1">
      <alignment horizontal="right" wrapText="1" indent="1"/>
    </xf>
    <xf numFmtId="0" fontId="15" fillId="2" borderId="29" xfId="10" applyFont="1" applyFill="1" applyBorder="1" applyAlignment="1">
      <alignment vertical="center"/>
    </xf>
    <xf numFmtId="0" fontId="13" fillId="0" borderId="29" xfId="0" applyFont="1" applyBorder="1" applyAlignment="1">
      <alignment wrapText="1"/>
    </xf>
    <xf numFmtId="0" fontId="13" fillId="2" borderId="29" xfId="12" applyFont="1" applyFill="1" applyBorder="1" applyAlignment="1">
      <alignment vertical="center"/>
    </xf>
    <xf numFmtId="0" fontId="13" fillId="0" borderId="2" xfId="5" applyFont="1" applyBorder="1" applyAlignment="1">
      <alignment horizontal="left" vertical="center" wrapText="1" indent="1"/>
    </xf>
    <xf numFmtId="0" fontId="13" fillId="0" borderId="2" xfId="5" applyFont="1" applyBorder="1" applyAlignment="1">
      <alignment horizontal="right" vertical="center" wrapText="1" indent="1"/>
    </xf>
    <xf numFmtId="0" fontId="13" fillId="0" borderId="24" xfId="5" applyFont="1" applyBorder="1" applyAlignment="1">
      <alignment horizontal="center" vertical="center" wrapText="1"/>
    </xf>
    <xf numFmtId="166" fontId="14" fillId="0" borderId="0" xfId="9" applyNumberFormat="1" applyFont="1" applyFill="1"/>
    <xf numFmtId="166" fontId="14" fillId="0" borderId="0" xfId="9" applyNumberFormat="1" applyFont="1" applyFill="1" applyAlignment="1">
      <alignment horizontal="right" vertical="center" indent="2"/>
    </xf>
    <xf numFmtId="164" fontId="14" fillId="0" borderId="0" xfId="9" applyNumberFormat="1" applyFont="1" applyFill="1" applyAlignment="1">
      <alignment horizontal="center" vertical="center"/>
    </xf>
    <xf numFmtId="166" fontId="14" fillId="0" borderId="3" xfId="9" applyNumberFormat="1" applyFont="1" applyFill="1" applyBorder="1"/>
    <xf numFmtId="166" fontId="14" fillId="0" borderId="3" xfId="9" applyNumberFormat="1" applyFont="1" applyFill="1" applyBorder="1" applyAlignment="1">
      <alignment horizontal="right" vertical="center" indent="2"/>
    </xf>
    <xf numFmtId="164" fontId="14" fillId="0" borderId="3" xfId="9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166" fontId="15" fillId="0" borderId="20" xfId="9" applyNumberFormat="1" applyFont="1" applyFill="1" applyBorder="1"/>
    <xf numFmtId="164" fontId="15" fillId="0" borderId="20" xfId="9" applyNumberFormat="1" applyFont="1" applyFill="1" applyBorder="1" applyAlignment="1">
      <alignment horizontal="center" vertical="center"/>
    </xf>
    <xf numFmtId="164" fontId="14" fillId="0" borderId="0" xfId="9" applyNumberFormat="1" applyFont="1" applyFill="1" applyAlignment="1">
      <alignment horizontal="center"/>
    </xf>
    <xf numFmtId="0" fontId="15" fillId="0" borderId="0" xfId="0" applyFont="1" applyAlignment="1">
      <alignment horizontal="left" vertical="center" wrapText="1"/>
    </xf>
    <xf numFmtId="166" fontId="15" fillId="0" borderId="0" xfId="9" applyNumberFormat="1" applyFont="1" applyFill="1" applyBorder="1"/>
    <xf numFmtId="164" fontId="15" fillId="0" borderId="0" xfId="9" applyNumberFormat="1" applyFont="1" applyFill="1" applyBorder="1" applyAlignment="1">
      <alignment horizontal="center" vertical="center"/>
    </xf>
    <xf numFmtId="0" fontId="33" fillId="0" borderId="21" xfId="17" applyFont="1" applyBorder="1" applyAlignment="1">
      <alignment vertical="center"/>
    </xf>
    <xf numFmtId="0" fontId="14" fillId="0" borderId="21" xfId="17" applyFont="1" applyBorder="1" applyAlignment="1">
      <alignment horizontal="left" vertical="center" indent="1"/>
    </xf>
    <xf numFmtId="0" fontId="12" fillId="0" borderId="21" xfId="17" applyFont="1" applyBorder="1" applyAlignment="1">
      <alignment horizontal="center" vertical="center"/>
    </xf>
    <xf numFmtId="3" fontId="14" fillId="0" borderId="21" xfId="17" applyNumberFormat="1" applyFont="1" applyBorder="1" applyAlignment="1">
      <alignment horizontal="right" vertical="center"/>
    </xf>
    <xf numFmtId="164" fontId="14" fillId="0" borderId="21" xfId="17" applyNumberFormat="1" applyFont="1" applyBorder="1" applyAlignment="1">
      <alignment horizontal="right" vertical="center" indent="1"/>
    </xf>
    <xf numFmtId="0" fontId="12" fillId="0" borderId="21" xfId="17" applyFont="1" applyBorder="1" applyAlignment="1">
      <alignment horizontal="left" vertical="center" indent="1"/>
    </xf>
    <xf numFmtId="167" fontId="14" fillId="0" borderId="21" xfId="17" applyNumberFormat="1" applyFont="1" applyBorder="1" applyAlignment="1">
      <alignment horizontal="right" vertical="center"/>
    </xf>
    <xf numFmtId="0" fontId="28" fillId="0" borderId="20" xfId="17" applyFont="1" applyBorder="1" applyAlignment="1">
      <alignment vertical="center"/>
    </xf>
    <xf numFmtId="0" fontId="28" fillId="0" borderId="20" xfId="17" applyFont="1" applyBorder="1" applyAlignment="1">
      <alignment horizontal="center" vertical="center"/>
    </xf>
    <xf numFmtId="3" fontId="15" fillId="0" borderId="20" xfId="17" applyNumberFormat="1" applyFont="1" applyBorder="1" applyAlignment="1">
      <alignment horizontal="right" vertical="center"/>
    </xf>
    <xf numFmtId="164" fontId="15" fillId="0" borderId="20" xfId="17" applyNumberFormat="1" applyFont="1" applyBorder="1" applyAlignment="1">
      <alignment horizontal="right" vertical="center" indent="1"/>
    </xf>
    <xf numFmtId="0" fontId="12" fillId="0" borderId="21" xfId="17" applyFont="1" applyBorder="1" applyAlignment="1">
      <alignment vertical="center"/>
    </xf>
    <xf numFmtId="164" fontId="14" fillId="0" borderId="21" xfId="17" applyNumberFormat="1" applyFont="1" applyBorder="1" applyAlignment="1">
      <alignment horizontal="right" vertical="center"/>
    </xf>
    <xf numFmtId="0" fontId="12" fillId="0" borderId="22" xfId="17" applyFont="1" applyBorder="1" applyAlignment="1">
      <alignment horizontal="left" vertical="center" indent="1"/>
    </xf>
    <xf numFmtId="0" fontId="12" fillId="0" borderId="22" xfId="17" applyFont="1" applyBorder="1" applyAlignment="1">
      <alignment horizontal="center" vertical="center"/>
    </xf>
    <xf numFmtId="164" fontId="14" fillId="0" borderId="22" xfId="17" applyNumberFormat="1" applyFont="1" applyBorder="1" applyAlignment="1">
      <alignment horizontal="right" vertical="center"/>
    </xf>
    <xf numFmtId="0" fontId="13" fillId="0" borderId="19" xfId="17" applyFont="1" applyBorder="1" applyAlignment="1">
      <alignment vertical="center"/>
    </xf>
    <xf numFmtId="0" fontId="13" fillId="0" borderId="19" xfId="17" applyFont="1" applyBorder="1" applyAlignment="1">
      <alignment horizontal="center" vertical="center"/>
    </xf>
    <xf numFmtId="164" fontId="15" fillId="0" borderId="19" xfId="17" applyNumberFormat="1" applyFont="1" applyBorder="1" applyAlignment="1">
      <alignment horizontal="right" vertical="center"/>
    </xf>
    <xf numFmtId="164" fontId="15" fillId="0" borderId="26" xfId="17" applyNumberFormat="1" applyFont="1" applyBorder="1" applyAlignment="1">
      <alignment horizontal="right" vertical="center" indent="1"/>
    </xf>
    <xf numFmtId="167" fontId="15" fillId="0" borderId="0" xfId="12" applyNumberFormat="1" applyFont="1"/>
    <xf numFmtId="164" fontId="14" fillId="4" borderId="0" xfId="8" applyNumberFormat="1" applyFont="1" applyFill="1" applyBorder="1" applyAlignment="1">
      <alignment horizontal="right" indent="1"/>
    </xf>
    <xf numFmtId="0" fontId="14" fillId="4" borderId="0" xfId="13" applyFont="1" applyFill="1" applyAlignment="1">
      <alignment horizontal="left" indent="1"/>
    </xf>
    <xf numFmtId="167" fontId="14" fillId="4" borderId="0" xfId="12" applyNumberFormat="1" applyFont="1" applyFill="1" applyAlignment="1">
      <alignment horizontal="right" vertical="center"/>
    </xf>
    <xf numFmtId="0" fontId="14" fillId="0" borderId="0" xfId="13" applyFont="1" applyAlignment="1">
      <alignment horizontal="left" indent="1"/>
    </xf>
    <xf numFmtId="167" fontId="14" fillId="0" borderId="0" xfId="12" applyNumberFormat="1" applyFont="1" applyAlignment="1">
      <alignment horizontal="right" vertical="center"/>
    </xf>
    <xf numFmtId="167" fontId="13" fillId="4" borderId="0" xfId="8" applyNumberFormat="1" applyFont="1" applyFill="1" applyBorder="1"/>
    <xf numFmtId="164" fontId="13" fillId="4" borderId="0" xfId="8" applyNumberFormat="1" applyFont="1" applyFill="1" applyBorder="1" applyAlignment="1">
      <alignment horizontal="right" indent="1"/>
    </xf>
    <xf numFmtId="167" fontId="12" fillId="4" borderId="0" xfId="8" applyNumberFormat="1" applyFont="1" applyFill="1" applyBorder="1"/>
    <xf numFmtId="164" fontId="12" fillId="4" borderId="0" xfId="8" applyNumberFormat="1" applyFont="1" applyFill="1" applyBorder="1" applyAlignment="1">
      <alignment horizontal="right" indent="1"/>
    </xf>
    <xf numFmtId="0" fontId="12" fillId="0" borderId="0" xfId="13" applyFont="1" applyAlignment="1">
      <alignment horizontal="left" indent="1"/>
    </xf>
    <xf numFmtId="167" fontId="12" fillId="0" borderId="0" xfId="12" applyNumberFormat="1" applyFont="1" applyAlignment="1">
      <alignment horizontal="right" vertical="center"/>
    </xf>
    <xf numFmtId="0" fontId="12" fillId="4" borderId="0" xfId="13" applyFont="1" applyFill="1" applyAlignment="1">
      <alignment horizontal="left" indent="1"/>
    </xf>
    <xf numFmtId="167" fontId="12" fillId="4" borderId="0" xfId="12" applyNumberFormat="1" applyFont="1" applyFill="1" applyAlignment="1">
      <alignment horizontal="right" vertical="center"/>
    </xf>
    <xf numFmtId="167" fontId="12" fillId="4" borderId="0" xfId="12" applyNumberFormat="1" applyFont="1" applyFill="1" applyAlignment="1">
      <alignment horizontal="right"/>
    </xf>
    <xf numFmtId="0" fontId="13" fillId="0" borderId="26" xfId="12" applyFont="1" applyBorder="1" applyAlignment="1">
      <alignment vertical="center"/>
    </xf>
    <xf numFmtId="167" fontId="13" fillId="0" borderId="26" xfId="12" applyNumberFormat="1" applyFont="1" applyBorder="1" applyAlignment="1">
      <alignment horizontal="right" vertical="center"/>
    </xf>
    <xf numFmtId="0" fontId="33" fillId="0" borderId="30" xfId="17" applyFont="1" applyBorder="1" applyAlignment="1">
      <alignment vertical="center"/>
    </xf>
    <xf numFmtId="0" fontId="15" fillId="0" borderId="2" xfId="17" applyFont="1" applyBorder="1" applyAlignment="1">
      <alignment horizontal="left"/>
    </xf>
    <xf numFmtId="0" fontId="15" fillId="0" borderId="2" xfId="17" applyFont="1" applyBorder="1" applyAlignment="1">
      <alignment horizontal="center"/>
    </xf>
    <xf numFmtId="49" fontId="15" fillId="0" borderId="2" xfId="17" applyNumberFormat="1" applyFont="1" applyBorder="1" applyAlignment="1">
      <alignment horizontal="right"/>
    </xf>
    <xf numFmtId="0" fontId="15" fillId="0" borderId="2" xfId="17" applyFont="1" applyBorder="1" applyAlignment="1">
      <alignment horizontal="right"/>
    </xf>
    <xf numFmtId="0" fontId="15" fillId="0" borderId="2" xfId="17" applyFont="1" applyBorder="1" applyAlignment="1">
      <alignment horizontal="center" vertical="center" wrapText="1"/>
    </xf>
    <xf numFmtId="165" fontId="14" fillId="3" borderId="4" xfId="3" quotePrefix="1" applyFont="1" applyFill="1" applyBorder="1" applyAlignment="1">
      <alignment horizontal="left"/>
    </xf>
    <xf numFmtId="165" fontId="14" fillId="3" borderId="4" xfId="3" applyFont="1" applyFill="1" applyBorder="1" applyAlignment="1">
      <alignment horizontal="right" wrapText="1"/>
    </xf>
    <xf numFmtId="165" fontId="14" fillId="3" borderId="4" xfId="3" quotePrefix="1" applyFont="1" applyFill="1" applyBorder="1" applyAlignment="1">
      <alignment horizontal="right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34" fillId="0" borderId="0" xfId="1" applyFont="1"/>
    <xf numFmtId="164" fontId="14" fillId="0" borderId="0" xfId="4" applyNumberFormat="1" applyFont="1" applyFill="1" applyAlignment="1">
      <alignment horizontal="right" indent="1"/>
    </xf>
    <xf numFmtId="2" fontId="12" fillId="0" borderId="0" xfId="2" applyNumberFormat="1" applyFont="1"/>
    <xf numFmtId="2" fontId="12" fillId="0" borderId="0" xfId="2" applyNumberFormat="1" applyFont="1" applyAlignment="1">
      <alignment horizontal="right" vertical="center"/>
    </xf>
    <xf numFmtId="2" fontId="12" fillId="0" borderId="0" xfId="2" applyNumberFormat="1" applyFont="1" applyAlignment="1">
      <alignment horizontal="right"/>
    </xf>
    <xf numFmtId="2" fontId="13" fillId="0" borderId="0" xfId="2" applyNumberFormat="1" applyFont="1" applyAlignment="1">
      <alignment vertical="center"/>
    </xf>
    <xf numFmtId="164" fontId="0" fillId="0" borderId="0" xfId="0" applyNumberFormat="1"/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 indent="1"/>
    </xf>
    <xf numFmtId="169" fontId="22" fillId="0" borderId="0" xfId="9" applyNumberFormat="1" applyFont="1" applyFill="1" applyBorder="1" applyAlignment="1">
      <alignment horizontal="right" vertical="center" wrapText="1" indent="2"/>
    </xf>
    <xf numFmtId="169" fontId="14" fillId="0" borderId="0" xfId="9" applyNumberFormat="1" applyFont="1" applyFill="1" applyBorder="1" applyAlignment="1">
      <alignment horizontal="right" vertical="center" wrapText="1" indent="2"/>
    </xf>
    <xf numFmtId="164" fontId="14" fillId="0" borderId="0" xfId="9" applyNumberFormat="1" applyFont="1" applyFill="1" applyBorder="1" applyAlignment="1">
      <alignment horizontal="right" vertical="center" wrapText="1" indent="2"/>
    </xf>
    <xf numFmtId="164" fontId="14" fillId="0" borderId="0" xfId="9" applyNumberFormat="1" applyFont="1" applyFill="1" applyAlignment="1">
      <alignment horizontal="right" vertical="center" wrapText="1" indent="2"/>
    </xf>
    <xf numFmtId="0" fontId="22" fillId="0" borderId="17" xfId="0" applyFont="1" applyBorder="1" applyAlignment="1">
      <alignment horizontal="left" vertical="center" wrapText="1" indent="1"/>
    </xf>
    <xf numFmtId="169" fontId="22" fillId="0" borderId="17" xfId="9" applyNumberFormat="1" applyFont="1" applyFill="1" applyBorder="1" applyAlignment="1">
      <alignment horizontal="right" vertical="center" wrapText="1" indent="2"/>
    </xf>
    <xf numFmtId="169" fontId="14" fillId="0" borderId="17" xfId="9" applyNumberFormat="1" applyFont="1" applyFill="1" applyBorder="1" applyAlignment="1">
      <alignment horizontal="right" vertical="center" wrapText="1" indent="2"/>
    </xf>
    <xf numFmtId="164" fontId="14" fillId="0" borderId="17" xfId="9" applyNumberFormat="1" applyFont="1" applyFill="1" applyBorder="1" applyAlignment="1">
      <alignment horizontal="right" vertical="center" wrapText="1" indent="2"/>
    </xf>
    <xf numFmtId="0" fontId="15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3" fontId="14" fillId="0" borderId="0" xfId="8" applyFont="1" applyFill="1" applyAlignment="1">
      <alignment horizontal="right"/>
    </xf>
    <xf numFmtId="164" fontId="14" fillId="0" borderId="0" xfId="8" applyNumberFormat="1" applyFont="1" applyFill="1" applyAlignment="1">
      <alignment horizontal="right"/>
    </xf>
    <xf numFmtId="164" fontId="14" fillId="0" borderId="0" xfId="8" applyNumberFormat="1" applyFont="1" applyFill="1" applyBorder="1" applyAlignment="1">
      <alignment horizontal="right"/>
    </xf>
    <xf numFmtId="0" fontId="15" fillId="0" borderId="2" xfId="10" applyFont="1" applyBorder="1" applyAlignment="1">
      <alignment vertical="center"/>
    </xf>
    <xf numFmtId="0" fontId="13" fillId="0" borderId="4" xfId="0" applyFont="1" applyBorder="1" applyAlignment="1">
      <alignment wrapText="1"/>
    </xf>
    <xf numFmtId="0" fontId="14" fillId="0" borderId="0" xfId="10" applyFont="1" applyAlignment="1">
      <alignment horizontal="left" vertical="center" indent="1"/>
    </xf>
    <xf numFmtId="166" fontId="12" fillId="0" borderId="0" xfId="9" applyNumberFormat="1" applyFont="1" applyFill="1" applyAlignment="1">
      <alignment vertical="center"/>
    </xf>
    <xf numFmtId="169" fontId="14" fillId="0" borderId="0" xfId="9" applyNumberFormat="1" applyFont="1" applyFill="1" applyAlignment="1">
      <alignment horizontal="right" vertical="center"/>
    </xf>
    <xf numFmtId="2" fontId="14" fillId="0" borderId="0" xfId="9" applyNumberFormat="1" applyFont="1" applyFill="1" applyAlignment="1">
      <alignment horizontal="center" vertical="center"/>
    </xf>
    <xf numFmtId="166" fontId="14" fillId="0" borderId="0" xfId="9" applyNumberFormat="1" applyFont="1" applyFill="1" applyAlignment="1">
      <alignment horizontal="right" vertical="center"/>
    </xf>
    <xf numFmtId="0" fontId="15" fillId="0" borderId="0" xfId="11" applyFont="1"/>
    <xf numFmtId="166" fontId="15" fillId="0" borderId="0" xfId="9" applyNumberFormat="1" applyFont="1" applyFill="1" applyAlignment="1">
      <alignment horizontal="right" vertical="center"/>
    </xf>
    <xf numFmtId="164" fontId="15" fillId="0" borderId="0" xfId="9" applyNumberFormat="1" applyFont="1" applyFill="1" applyAlignment="1">
      <alignment horizontal="center" vertical="center"/>
    </xf>
    <xf numFmtId="0" fontId="15" fillId="0" borderId="18" xfId="10" applyFont="1" applyBorder="1" applyAlignment="1">
      <alignment vertical="center"/>
    </xf>
    <xf numFmtId="166" fontId="15" fillId="0" borderId="18" xfId="8" applyNumberFormat="1" applyFont="1" applyFill="1" applyBorder="1" applyAlignment="1">
      <alignment horizontal="right" vertical="center"/>
    </xf>
    <xf numFmtId="164" fontId="15" fillId="0" borderId="18" xfId="8" applyNumberFormat="1" applyFont="1" applyFill="1" applyBorder="1" applyAlignment="1">
      <alignment horizontal="center" vertical="center"/>
    </xf>
    <xf numFmtId="0" fontId="14" fillId="0" borderId="0" xfId="10" applyFont="1" applyAlignment="1">
      <alignment horizontal="right" vertical="center" indent="3"/>
    </xf>
    <xf numFmtId="0" fontId="14" fillId="0" borderId="0" xfId="10" applyFont="1" applyAlignment="1">
      <alignment horizontal="right" indent="3"/>
    </xf>
    <xf numFmtId="164" fontId="14" fillId="0" borderId="0" xfId="10" applyNumberFormat="1" applyFont="1" applyAlignment="1">
      <alignment horizontal="right" indent="2"/>
    </xf>
    <xf numFmtId="0" fontId="15" fillId="0" borderId="0" xfId="10" applyFont="1" applyAlignment="1">
      <alignment horizontal="left" vertical="center"/>
    </xf>
    <xf numFmtId="166" fontId="13" fillId="0" borderId="0" xfId="9" applyNumberFormat="1" applyFont="1" applyFill="1" applyAlignment="1">
      <alignment vertical="center"/>
    </xf>
    <xf numFmtId="0" fontId="15" fillId="0" borderId="16" xfId="10" applyFont="1" applyBorder="1" applyAlignment="1">
      <alignment vertical="center"/>
    </xf>
    <xf numFmtId="166" fontId="15" fillId="0" borderId="16" xfId="8" applyNumberFormat="1" applyFont="1" applyFill="1" applyBorder="1" applyAlignment="1">
      <alignment horizontal="right" vertical="center"/>
    </xf>
    <xf numFmtId="164" fontId="15" fillId="0" borderId="16" xfId="8" applyNumberFormat="1" applyFont="1" applyFill="1" applyBorder="1" applyAlignment="1">
      <alignment horizontal="center" vertical="center"/>
    </xf>
    <xf numFmtId="0" fontId="15" fillId="0" borderId="9" xfId="7" applyFont="1" applyBorder="1" applyAlignment="1">
      <alignment horizontal="right" vertical="center" indent="2"/>
    </xf>
    <xf numFmtId="0" fontId="15" fillId="0" borderId="2" xfId="7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indent="1"/>
    </xf>
    <xf numFmtId="4" fontId="14" fillId="0" borderId="15" xfId="0" applyNumberFormat="1" applyFont="1" applyBorder="1" applyAlignment="1">
      <alignment horizontal="right" indent="1"/>
    </xf>
    <xf numFmtId="168" fontId="14" fillId="0" borderId="15" xfId="0" applyNumberFormat="1" applyFont="1" applyBorder="1" applyAlignment="1">
      <alignment horizontal="right" indent="1"/>
    </xf>
    <xf numFmtId="3" fontId="14" fillId="0" borderId="15" xfId="0" applyNumberFormat="1" applyFont="1" applyBorder="1" applyAlignment="1">
      <alignment horizontal="right" indent="1"/>
    </xf>
    <xf numFmtId="167" fontId="14" fillId="0" borderId="15" xfId="0" applyNumberFormat="1" applyFont="1" applyBorder="1" applyAlignment="1">
      <alignment horizontal="right" indent="1"/>
    </xf>
    <xf numFmtId="4" fontId="14" fillId="0" borderId="31" xfId="0" applyNumberFormat="1" applyFont="1" applyBorder="1" applyAlignment="1">
      <alignment horizontal="right" indent="1"/>
    </xf>
    <xf numFmtId="0" fontId="14" fillId="0" borderId="10" xfId="0" applyFont="1" applyBorder="1" applyAlignment="1">
      <alignment horizontal="left" indent="1"/>
    </xf>
    <xf numFmtId="0" fontId="14" fillId="0" borderId="11" xfId="0" applyFont="1" applyBorder="1" applyAlignment="1">
      <alignment horizontal="left" indent="1"/>
    </xf>
    <xf numFmtId="0" fontId="13" fillId="0" borderId="23" xfId="5" applyFont="1" applyBorder="1" applyAlignment="1">
      <alignment vertical="center"/>
    </xf>
    <xf numFmtId="164" fontId="13" fillId="0" borderId="0" xfId="15" applyNumberFormat="1" applyFont="1" applyAlignment="1">
      <alignment horizontal="right" vertical="center"/>
    </xf>
    <xf numFmtId="164" fontId="13" fillId="0" borderId="0" xfId="15" applyNumberFormat="1" applyFont="1" applyAlignment="1">
      <alignment horizontal="right" vertical="center" indent="1"/>
    </xf>
    <xf numFmtId="164" fontId="13" fillId="0" borderId="0" xfId="15" applyNumberFormat="1" applyFont="1" applyAlignment="1">
      <alignment horizontal="right" vertical="center" indent="4"/>
    </xf>
    <xf numFmtId="164" fontId="12" fillId="0" borderId="0" xfId="15" applyNumberFormat="1" applyFont="1" applyAlignment="1">
      <alignment horizontal="right" vertical="center"/>
    </xf>
    <xf numFmtId="164" fontId="12" fillId="0" borderId="0" xfId="15" applyNumberFormat="1" applyFont="1" applyAlignment="1">
      <alignment horizontal="right" vertical="center" indent="1"/>
    </xf>
    <xf numFmtId="164" fontId="12" fillId="0" borderId="0" xfId="15" applyNumberFormat="1" applyFont="1" applyAlignment="1">
      <alignment horizontal="right" vertical="center" indent="4"/>
    </xf>
    <xf numFmtId="0" fontId="28" fillId="0" borderId="26" xfId="15" applyFont="1" applyBorder="1" applyAlignment="1">
      <alignment horizontal="left" vertical="center"/>
    </xf>
    <xf numFmtId="164" fontId="28" fillId="0" borderId="26" xfId="9" applyNumberFormat="1" applyFont="1" applyFill="1" applyBorder="1" applyAlignment="1">
      <alignment horizontal="right" vertical="center"/>
    </xf>
    <xf numFmtId="164" fontId="28" fillId="0" borderId="26" xfId="9" applyNumberFormat="1" applyFont="1" applyFill="1" applyBorder="1" applyAlignment="1">
      <alignment horizontal="right" vertical="center" indent="1"/>
    </xf>
    <xf numFmtId="164" fontId="28" fillId="0" borderId="26" xfId="9" applyNumberFormat="1" applyFont="1" applyFill="1" applyBorder="1" applyAlignment="1">
      <alignment horizontal="right" vertical="center" indent="4"/>
    </xf>
    <xf numFmtId="0" fontId="13" fillId="0" borderId="1" xfId="15" applyFont="1" applyBorder="1" applyAlignment="1">
      <alignment horizontal="left" vertical="center"/>
    </xf>
    <xf numFmtId="164" fontId="12" fillId="0" borderId="1" xfId="15" applyNumberFormat="1" applyFont="1" applyBorder="1" applyAlignment="1">
      <alignment horizontal="right" vertical="center"/>
    </xf>
    <xf numFmtId="164" fontId="12" fillId="0" borderId="1" xfId="15" applyNumberFormat="1" applyFont="1" applyBorder="1" applyAlignment="1">
      <alignment horizontal="right" vertical="center" indent="1"/>
    </xf>
    <xf numFmtId="164" fontId="12" fillId="0" borderId="1" xfId="15" applyNumberFormat="1" applyFont="1" applyBorder="1" applyAlignment="1">
      <alignment horizontal="right" vertical="center" indent="4"/>
    </xf>
    <xf numFmtId="164" fontId="12" fillId="0" borderId="0" xfId="11" applyNumberFormat="1" applyFont="1" applyAlignment="1">
      <alignment horizontal="right" vertical="center"/>
    </xf>
    <xf numFmtId="164" fontId="12" fillId="0" borderId="0" xfId="11" applyNumberFormat="1" applyFont="1" applyAlignment="1">
      <alignment horizontal="right" vertical="center" indent="1"/>
    </xf>
    <xf numFmtId="164" fontId="12" fillId="0" borderId="0" xfId="11" applyNumberFormat="1" applyFont="1" applyAlignment="1">
      <alignment horizontal="right" vertical="center" indent="4"/>
    </xf>
    <xf numFmtId="0" fontId="28" fillId="0" borderId="26" xfId="11" applyFont="1" applyBorder="1" applyAlignment="1">
      <alignment horizontal="left" vertical="center"/>
    </xf>
    <xf numFmtId="164" fontId="28" fillId="0" borderId="26" xfId="11" applyNumberFormat="1" applyFont="1" applyBorder="1" applyAlignment="1">
      <alignment horizontal="right" vertical="center"/>
    </xf>
    <xf numFmtId="164" fontId="28" fillId="0" borderId="26" xfId="11" applyNumberFormat="1" applyFont="1" applyBorder="1" applyAlignment="1">
      <alignment horizontal="right" vertical="center" indent="1"/>
    </xf>
    <xf numFmtId="164" fontId="28" fillId="0" borderId="26" xfId="11" applyNumberFormat="1" applyFont="1" applyBorder="1" applyAlignment="1">
      <alignment horizontal="right" vertical="center" indent="4"/>
    </xf>
    <xf numFmtId="0" fontId="15" fillId="0" borderId="28" xfId="7" applyFont="1" applyBorder="1" applyAlignment="1">
      <alignment horizontal="center" vertical="center" wrapText="1"/>
    </xf>
    <xf numFmtId="43" fontId="12" fillId="0" borderId="0" xfId="9" applyFont="1" applyFill="1"/>
    <xf numFmtId="166" fontId="12" fillId="0" borderId="0" xfId="9" applyNumberFormat="1" applyFont="1" applyFill="1"/>
    <xf numFmtId="43" fontId="12" fillId="0" borderId="0" xfId="9" applyFont="1" applyFill="1" applyAlignment="1">
      <alignment horizontal="right"/>
    </xf>
    <xf numFmtId="166" fontId="12" fillId="0" borderId="0" xfId="9" applyNumberFormat="1" applyFont="1" applyFill="1" applyAlignment="1">
      <alignment horizontal="right"/>
    </xf>
  </cellXfs>
  <cellStyles count="18">
    <cellStyle name="Comma" xfId="9" builtinId="3"/>
    <cellStyle name="Comma 2" xfId="8" xr:uid="{D0E0DD35-D232-4954-8597-1562C5D6EA9E}"/>
    <cellStyle name="Comma 4" xfId="4" xr:uid="{4AF43233-2F2F-42BD-96BD-C7D234285E07}"/>
    <cellStyle name="Hyperlink" xfId="1" builtinId="8"/>
    <cellStyle name="Normal" xfId="0" builtinId="0"/>
    <cellStyle name="Normal 10 2" xfId="17" xr:uid="{4C4EDC6A-A6D7-48FC-9758-BCB86353F587}"/>
    <cellStyle name="Normal 15" xfId="16" xr:uid="{5BA15413-FAB6-40B4-A6FD-B2C6D7AF7960}"/>
    <cellStyle name="Normal 2" xfId="6" xr:uid="{EF3884F3-8465-425C-BB24-C3AA8C952DB5}"/>
    <cellStyle name="Normal 2 2" xfId="13" xr:uid="{ED2C1C26-8F6F-4814-84DB-BF3F1ADC3614}"/>
    <cellStyle name="Normal 2 2 2" xfId="15" xr:uid="{04D56B36-F974-4B1E-9412-1CAC8206C3F8}"/>
    <cellStyle name="Normal 2 2 2 2" xfId="11" xr:uid="{B81883C0-313F-44CA-9FA5-0DA945205124}"/>
    <cellStyle name="Normal 2 3 2" xfId="10" xr:uid="{1D446F23-6C02-4FF4-8560-2B1734DE79E6}"/>
    <cellStyle name="Normal 2 3 2 2" xfId="12" xr:uid="{0AA3069C-BB85-4D81-ADAC-F1241E14A3FC}"/>
    <cellStyle name="Normal 2 4 2" xfId="5" xr:uid="{D366B00E-5C5E-4E3A-B62A-93FFB9DFFDC9}"/>
    <cellStyle name="Normal 23 2" xfId="7" xr:uid="{653FE391-EADB-4A1D-BC03-874D7B1617AC}"/>
    <cellStyle name="Normal 3 2" xfId="14" xr:uid="{E974096A-B799-4C81-91BA-777CCE816E21}"/>
    <cellStyle name="Normal 7" xfId="2" xr:uid="{FF17FE82-DAFC-4790-BED9-5782769393B8}"/>
    <cellStyle name="Normal_TAB03" xfId="3" xr:uid="{8F1C3BA9-E39F-4567-8BC6-B8B6E24E9953}"/>
  </cellStyles>
  <dxfs count="2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left" vertical="center" textRotation="0" wrapText="0" indent="2" justifyLastLine="0" shrinkToFit="0" readingOrder="0"/>
    </dxf>
    <dxf>
      <border outline="0">
        <top style="medium">
          <color indexed="64"/>
        </top>
        <bottom style="medium">
          <color rgb="FF000000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.0"/>
      <alignment horizontal="right" vertical="center" textRotation="0" wrapText="0" indent="3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3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7" formatCode="#,##0.0"/>
      <alignment horizontal="right" vertical="center" textRotation="0" wrapText="0" indent="2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.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8" formatCode="#,##0.0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righ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.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8" formatCode="#,##0.0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righ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.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8" formatCode="#,##0.0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righ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.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8" formatCode="#,##0.0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1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bgColor auto="1"/>
        </patternFill>
      </fill>
      <alignment horizontal="righ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,##0.0"/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8" formatCode="#,##0.000"/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_(* #,##0_);_(* \(#,##0\);_(* &quot;-&quot;??_);_(@_)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theme="0" tint="-0.14999847407452621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1"/>
        </left>
        <right/>
        <top style="thin">
          <color theme="0"/>
        </top>
        <bottom style="thin">
          <color theme="0"/>
        </bottom>
      </border>
    </dxf>
    <dxf>
      <border outline="0">
        <top style="medium">
          <color indexed="64"/>
        </top>
      </border>
    </dxf>
    <dxf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</dxf>
    <dxf>
      <border outline="0">
        <top style="thick">
          <color auto="1"/>
        </top>
        <bottom style="medium">
          <color indexed="64"/>
        </bottom>
      </border>
    </dxf>
    <dxf>
      <border outline="0"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top style="thick">
          <color auto="1"/>
        </top>
        <bottom style="medium">
          <color indexed="64"/>
        </bottom>
      </border>
    </dxf>
    <dxf>
      <border outline="0"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9" formatCode="_(* #,##0.0_);_(* \(#,##0.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9" formatCode="_(* #,##0.0_);_(* \(#,##0.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9" formatCode="_(* #,##0.0_);_(* \(#,##0.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9" formatCode="_(* #,##0.0_);_(* \(#,##0.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9" formatCode="_(* #,##0.0_);_(* \(#,##0.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border outline="0">
        <top style="thick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border outline="0"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1" indent="2" justifyLastLine="0" shrinkToFit="0" readingOrder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0.0__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General_)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thin">
          <color theme="1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FF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000FF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0C00AC-91D1-4B7F-8F91-0D713C192E68}" name="Table2" displayName="Table2" ref="A5:A30" totalsRowShown="0" dataDxfId="259">
  <autoFilter ref="A5:A30" xr:uid="{DF0C00AC-91D1-4B7F-8F91-0D713C192E68}">
    <filterColumn colId="0" hiddenButton="1"/>
  </autoFilter>
  <tableColumns count="1">
    <tableColumn id="2" xr3:uid="{3EB91406-EC98-40FE-90D6-9E0E3D5D8457}" name="Hyperlinked Index of Outlook Tables" dataDxfId="258">
      <calculatedColumnFormula>HYPERLINK("#'" &amp; Meta!A6 &amp;"'!$A$1", Meta!B6)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AB658CA-1D0D-4E2E-9307-F10706D82A67}" name="Table_1" displayName="Table_1" ref="A2:G43" totalsRowShown="0" headerRowDxfId="257" dataDxfId="255" headerRowBorderDxfId="256" tableBorderDxfId="254" headerRowCellStyle="Normal 10 2">
  <autoFilter ref="A2:G43" xr:uid="{DAB658CA-1D0D-4E2E-9307-F10706D82A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E22CED8-5FDA-4C1A-902D-0C85B8AFE045}" name="Item" dataDxfId="253"/>
    <tableColumn id="2" xr3:uid="{8E6F946C-9528-49A1-93D8-7112F114D208}" name="Unit" dataDxfId="252"/>
    <tableColumn id="3" xr3:uid="{99AF5494-177A-434B-81EF-F0DFAB5803B5}" name="2021" dataDxfId="251"/>
    <tableColumn id="4" xr3:uid="{E2C7DBFA-7640-4F2A-BC34-755E5AE1F651}" name="2022" dataDxfId="250"/>
    <tableColumn id="5" xr3:uid="{2A96B13E-CB98-4FBA-A594-DE10809D1243}" name="2023" dataDxfId="249"/>
    <tableColumn id="6" xr3:uid="{4A02E541-FB3E-407A-B956-A4178EE95C63}" name="2024" dataDxfId="248"/>
    <tableColumn id="7" xr3:uid="{0CB4E516-9027-46C9-9CF7-BC7FF18780E6}" name="Percent change 2023–24" dataDxfId="24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C3A0447-DCF0-419D-A046-6CFA43E3BEEA}" name="Table_2" displayName="Table_2" ref="A2:F11" totalsRowShown="0" headerRowDxfId="246" dataDxfId="244" headerRowBorderDxfId="245" tableBorderDxfId="243" headerRowCellStyle="Normal_TAB03" dataCellStyle="Comma 4">
  <autoFilter ref="A2:F11" xr:uid="{DC3A0447-DCF0-419D-A046-6CFA43E3BE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45E870-00A7-418F-9577-C9D6AE9A6288}" name="Commodity" dataDxfId="242" dataCellStyle="Normal_TAB03"/>
    <tableColumn id="2" xr3:uid="{7D05BD7D-B9F6-4E70-9C58-8FD3B3EB1930}" name="2021_x000a_(Million pounds)" dataDxfId="241" dataCellStyle="Comma 4"/>
    <tableColumn id="3" xr3:uid="{0D6ABC4F-DAFB-48CD-9149-DDB3D9E7A9C0}" name="2022_x000a_(Million pounds) " dataDxfId="240" dataCellStyle="Comma 4"/>
    <tableColumn id="4" xr3:uid="{84512E9D-8822-4212-BA6B-A65F0918FBC8}" name="2023_x000a_(Million pounds) " dataDxfId="239" dataCellStyle="Comma 4"/>
    <tableColumn id="5" xr3:uid="{CF5773D0-FB6E-4621-951E-9F69678E484F}" name="2024p_x000a_(Million pounds)" dataDxfId="238" dataCellStyle="Comma 4"/>
    <tableColumn id="6" xr3:uid="{5FDB2863-C96F-4CF1-A980-449AA65F19F6}" name="Percent change_x000a_2023–24" dataDxfId="237" dataCellStyle="Comma 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F28F0DF-4A7A-42C1-A7DA-4025FCD81E5B}" name="Table_3" displayName="Table_3" ref="A2:G20" totalsRowShown="0" headerRowDxfId="236" dataDxfId="235" tableBorderDxfId="234" dataCellStyle="Normal 2 2 2 2">
  <autoFilter ref="A2:G20" xr:uid="{CF28F0DF-4A7A-42C1-A7DA-4025FCD81E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AA65770-E455-4C29-B6B5-5B49E6F8B449}" name="Input" dataDxfId="233" dataCellStyle="Normal 2 2 2 2"/>
    <tableColumn id="2" xr3:uid="{6EC40367-D651-4354-BDC1-86AB6318D4E0}" name="2022_x000a_January–December Average" dataDxfId="232" dataCellStyle="Normal 2 2 2 2"/>
    <tableColumn id="3" xr3:uid="{C2C96D7E-56E5-4EF3-91ED-96822656179E}" name="2023_x000a_January–December Average" dataDxfId="231" dataCellStyle="Normal 2 2 2 2"/>
    <tableColumn id="4" xr3:uid="{0554E262-E0A9-40E6-AC34-E4EF724CDC3C}" name="2024_x000a_January–December Average" dataDxfId="230" dataCellStyle="Normal 2 2 2 2"/>
    <tableColumn id="5" xr3:uid="{7F0953CE-2620-40B4-AF47-D722E3FE5F0E}" name="2024_x000a_January–February Average" dataDxfId="229" dataCellStyle="Normal 2 2 2 2"/>
    <tableColumn id="6" xr3:uid="{BE386B7D-4822-4126-AC7E-9E0DB5B8FA5B}" name="2025_x000a_January–February Average" dataDxfId="228" dataCellStyle="Normal 2 2 2 2"/>
    <tableColumn id="7" xr3:uid="{EA988699-09BE-4F6D-8131-1540D76058FE}" name="Percent change/1" dataDxfId="227" dataCellStyle="Normal 2 2 2 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05AAC1-921E-4040-9BB6-817C0C988C83}" name="Table_A4" displayName="Table_A4" ref="A2:G26" totalsRowShown="0" headerRowDxfId="226" dataDxfId="224" headerRowBorderDxfId="225" tableBorderDxfId="223" headerRowCellStyle="Normal 7" dataCellStyle="Normal 7">
  <autoFilter ref="A2:G26" xr:uid="{BF05AAC1-921E-4040-9BB6-817C0C988C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331AF0B-86A0-45C8-9F41-D59B27C3A70F}" name="Commodity" dataDxfId="222" dataCellStyle="Normal 7"/>
    <tableColumn id="2" xr3:uid="{FFE1E060-B05D-4545-BBF8-0578B7D2336F}" name="2020r_x000a_(Pounds per capita)" dataDxfId="221" dataCellStyle="Normal 7"/>
    <tableColumn id="3" xr3:uid="{602A35AE-B7C9-4CF0-A198-A87D7EB4AE05}" name="2021r_x000a_(Pounds per capita)" dataDxfId="220" dataCellStyle="Normal 7"/>
    <tableColumn id="4" xr3:uid="{CE1734DD-F782-4DCD-92C7-886DD0A3C284}" name="2022r_x000a_(Pounds per capita)" dataDxfId="219" dataCellStyle="Normal 7"/>
    <tableColumn id="5" xr3:uid="{6FCE3506-9E33-4010-B4AA-ABA148C86F65}" name="2023r_x000a_(Pounds per capita)" dataDxfId="218" dataCellStyle="Normal 7"/>
    <tableColumn id="6" xr3:uid="{52F4608F-1BAF-4CEE-9DE7-08D061352014}" name="2024p_x000a_(Pounds per capita)" dataDxfId="217" dataCellStyle="Normal 7"/>
    <tableColumn id="7" xr3:uid="{DC1C8C8B-9FDE-4FE1-9731-9C26DB73C9E9}" name="Percent change _x000a_2023–24" dataDxfId="216" dataCellStyle="Normal 7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BFC97E-07F8-48E9-884F-0990760FA7FA}" name="Table_A5" displayName="Table_A5" ref="A2:F36" totalsRowShown="0" headerRowDxfId="215" headerRowBorderDxfId="214" tableBorderDxfId="213" headerRowCellStyle="Normal_TAB03">
  <autoFilter ref="A2:F36" xr:uid="{9ABFC97E-07F8-48E9-884F-0990760FA7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A9DBF44-A0BF-4B83-9FB7-42B26DA08C42}" name="Commodity" dataDxfId="212" dataCellStyle="Normal_TAB03"/>
    <tableColumn id="2" xr3:uid="{AC359EA6-6C20-4CB7-9231-28D3EB41E599}" name="2021_x000a_(Million pounds)"/>
    <tableColumn id="3" xr3:uid="{EE9D30E5-D563-4A2E-BFF8-F01B5D38386D}" name="2022_x000a_(Million pounds) "/>
    <tableColumn id="4" xr3:uid="{2F2ADB99-051A-412F-ADE2-668304C57801}" name="2023_x000a_(Million pounds) "/>
    <tableColumn id="5" xr3:uid="{BF963BBE-62DE-4F2A-92E6-B8D114C5690D}" name="2024p_x000a_(Million pounds)"/>
    <tableColumn id="6" xr3:uid="{1FB36FA2-C05B-441A-89FC-A34C6678F062}" name="Percent change_x000a_2023–24" dataDxfId="211" dataCellStyle="Comma 4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A120992-9B49-455B-B3F7-E7E203EA3C04}" name="Table_A6" displayName="Table_A6" ref="A2:G29" totalsRowShown="0" headerRowDxfId="210" dataDxfId="208" headerRowBorderDxfId="209" tableBorderDxfId="207" dataCellStyle="Comma 2">
  <autoFilter ref="A2:G29" xr:uid="{8A120992-9B49-455B-B3F7-E7E203EA3C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39ED8B4-CAE5-4126-83FE-E85F52F0BC8A}" name="Selected commodities" dataDxfId="206"/>
    <tableColumn id="2" xr3:uid="{3759D841-DA2E-45A7-90C3-B1F5EF10A8F0}" name="2024 _x000a_January–March/1_x000a_Conventional_x000a_(Dollars per pound/3)" dataDxfId="205" dataCellStyle="Comma 2"/>
    <tableColumn id="3" xr3:uid="{C0906E68-A1B9-4AAD-9FDA-FEE690EA6D93}" name="2024_x000a_January–March/1_x000a_Organic_x000a_(Dollars per pound/3)" dataDxfId="204" dataCellStyle="Comma 2"/>
    <tableColumn id="4" xr3:uid="{A38A34B5-BEA8-4244-9545-FD33824B77A1}" name="2025 _x000a_January–March/1_x000a_Conventional_x000a_(Dollars per pound/3)" dataDxfId="203" dataCellStyle="Comma 2"/>
    <tableColumn id="5" xr3:uid="{538704EF-A916-4FFA-B5ED-9ECF54EFC040}" name="2025 _x000a_January–March/1_x000a_Organic_x000a_(Dollars per pound/3)" dataDxfId="202" dataCellStyle="Comma 2"/>
    <tableColumn id="6" xr3:uid="{DB937943-602F-456E-B768-BA325B895BC1}" name="2024–25 _x000a_Percent change/2_x000a_Conventional" dataDxfId="201" dataCellStyle="Comma 2">
      <calculatedColumnFormula>IFERROR((D3-B3)/B3*100,"NA")</calculatedColumnFormula>
    </tableColumn>
    <tableColumn id="7" xr3:uid="{22C69CA8-85DC-4318-8D06-CE8E4A73543F}" name="2024–25 _x000a_Percent change/2_x000a_Organic" dataDxfId="200" dataCellStyle="Comma 2">
      <calculatedColumnFormula>IFERROR((E3-C3)/C3*100,"N/A")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A735DF-DCF7-4587-8188-6A1EC9915434}" name="Table_A7" displayName="Table_A7" ref="A2:G26" totalsRowShown="0" headerRowDxfId="199" dataDxfId="197" headerRowBorderDxfId="198" tableBorderDxfId="196" dataCellStyle="Comma 2">
  <autoFilter ref="A2:G26" xr:uid="{4DA735DF-DCF7-4587-8188-6A1EC99154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B22818A-0D17-47A5-BC5F-618C35E77590}" name="Selected commodities" dataDxfId="195"/>
    <tableColumn id="2" xr3:uid="{081DA8FF-C28B-441F-BAC4-0E7B5EC50B16}" name="Unit" dataDxfId="194"/>
    <tableColumn id="3" xr3:uid="{4D5AD295-1483-4914-A762-E9A097A521E4}" name="2023 _x000a_January–March_x000a_(Dollars)" dataDxfId="193" dataCellStyle="Comma 2"/>
    <tableColumn id="4" xr3:uid="{AE57B27F-B30A-4E42-98B9-A10817E520FB}" name="2024 _x000a_January–March_x000a_(Dollars)" dataDxfId="192" dataCellStyle="Comma 2"/>
    <tableColumn id="5" xr3:uid="{9493C45E-A78C-487C-BE9A-0A08BB09B7F7}" name="2025 _x000a_January–March_x000a_(Dollars)" dataDxfId="191" dataCellStyle="Comma 2"/>
    <tableColumn id="6" xr3:uid="{37B84D04-AAEB-4430-BC1F-5F272D96DC46}" name="2023–25 _x000a_January–March_x000a_Percent change/1" dataDxfId="190" dataCellStyle="Comma 2"/>
    <tableColumn id="7" xr3:uid="{78DA33CF-C669-403D-AE4E-4BCFDE0FFD46}" name="2024–25 _x000a_January–March_x000a_Percent change/2" dataDxfId="189" dataCellStyle="Comma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2190E6E-AEBD-4EA1-AC95-F448F94B8C70}" name="Table_A8" displayName="Table_A8" ref="A2:G26" totalsRowShown="0" headerRowDxfId="188" dataDxfId="186" headerRowBorderDxfId="187" tableBorderDxfId="185" dataCellStyle="Comma">
  <autoFilter ref="A2:G26" xr:uid="{82190E6E-AEBD-4EA1-AC95-F448F94B8C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4CB7C2F-DBF2-4F53-BFAB-0C008535682F}" name="Selected commodities" dataDxfId="184"/>
    <tableColumn id="2" xr3:uid="{341A47A8-B5A0-43CB-A305-84260B54735C}" name="2024 _x000a_January–March_x000a_Domestic_x000a_(Thousand hundredweight/3)" dataDxfId="183" dataCellStyle="Comma"/>
    <tableColumn id="3" xr3:uid="{2C49AF65-13DC-4BE1-BBBF-D9613DA3C461}" name="2024 _x000a_January–March_x000a_Total_x000a_(Thousand hundredweight/3)" dataDxfId="182" dataCellStyle="Comma"/>
    <tableColumn id="4" xr3:uid="{8BCE69E9-37EE-4B6F-8E5B-38F3B55B4B3A}" name="2025_x000a_January–March_x000a_Domestic_x000a_(Thousand hundredweight/3)" dataDxfId="181" dataCellStyle="Comma"/>
    <tableColumn id="5" xr3:uid="{605660D1-55CC-487A-AB9A-E3CAD1CD9B90}" name="2025_x000a_January–March_x000a_Total_x000a_(Thousand hundredweight/3)" dataDxfId="180" dataCellStyle="Comma"/>
    <tableColumn id="6" xr3:uid="{CD8B5D59-19B1-4869-8EB0-C9056B90E800}" name="2024–25_x000a_January–March_x000a_Domestic_x000a_(Percent/2)" dataDxfId="179" dataCellStyle="Comma">
      <calculatedColumnFormula>IFERROR((D3-B3)/B3*100,"N/A")</calculatedColumnFormula>
    </tableColumn>
    <tableColumn id="7" xr3:uid="{6D5370C1-B090-4EB0-BDC2-85B33B85F37F}" name="2024–25_x000a_January–March_x000a_Total_x000a_(Percent/2)" dataDxfId="178" dataCellStyle="Comma">
      <calculatedColumnFormula>IFERROR((E3-C3)/C3*100,"NA")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4ED976-C6F2-4B8A-B437-C007CA1C59E4}" name="Table_A9" displayName="Table_A9" ref="A2:G39" totalsRowShown="0" headerRowDxfId="177" dataDxfId="175" headerRowBorderDxfId="176" tableBorderDxfId="174">
  <autoFilter ref="A2:G39" xr:uid="{0D4ED976-C6F2-4B8A-B437-C007CA1C59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4992E55-4149-4F8A-8568-D6B7E19D8A86}" name="Commodities" dataDxfId="173"/>
    <tableColumn id="2" xr3:uid="{0F03A982-7F57-444E-B3E1-42739D8116BD}" name="2022_x000a_January–December _x000a_(Million pounds)" dataDxfId="172"/>
    <tableColumn id="3" xr3:uid="{76A6B9E1-A274-4B72-9204-91BCA797ED61}" name="2023_x000a_January–December _x000a_(Million pounds)" dataDxfId="171"/>
    <tableColumn id="4" xr3:uid="{04FE893A-4CBA-4C51-B1AC-E645CED3E16A}" name="2024_x000a_January–December _x000a_(Million pounds)" dataDxfId="170"/>
    <tableColumn id="5" xr3:uid="{4B71DAD3-6846-4A70-B8C0-97A9570685CF}" name="2024_x000a_January–February (Million pounds)" dataDxfId="169"/>
    <tableColumn id="6" xr3:uid="{94AAD03F-8D55-44C1-B87B-59D66E2DF9F1}" name="2025_x000a_January–February (Million pounds)" dataDxfId="168"/>
    <tableColumn id="7" xr3:uid="{1AB6B6E0-AC8C-4FE9-A2E5-B2504A6A3F36}" name="2024–25_x000a_January–February_x000a_Percent change" dataDxfId="167">
      <calculatedColumnFormula>(F3-E3)/E3*100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154847D-CF16-4151-8429-4E70FE55A2EF}" name="Table_A10" displayName="Table_A10" ref="A2:G38" totalsRowShown="0" headerRowDxfId="166" dataDxfId="164" headerRowBorderDxfId="165" tableBorderDxfId="163" dataCellStyle="Comma">
  <autoFilter ref="A2:G38" xr:uid="{3154847D-CF16-4151-8429-4E70FE55A2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503A50E-738F-467E-8277-85522FD74A93}" name="Commodities" dataDxfId="162"/>
    <tableColumn id="2" xr3:uid="{B06D7C75-E0F9-4532-9F0B-BB8F6130F512}" name="2022_x000a_January–December _x000a_(Million pounds)" dataDxfId="161" dataCellStyle="Comma"/>
    <tableColumn id="3" xr3:uid="{481CC631-545A-4DB1-A299-59E43B3F0A52}" name="2023_x000a_January–December _x000a_(Million pounds)" dataDxfId="160" dataCellStyle="Comma"/>
    <tableColumn id="4" xr3:uid="{3E4E9D1F-4D57-4839-9619-2B4D3CBB7394}" name="2024_x000a_January–December _x000a_(Million pounds)" dataDxfId="159" dataCellStyle="Comma"/>
    <tableColumn id="5" xr3:uid="{ECF28AE3-6E43-4CF8-945C-7EDED6973368}" name="2024_x000a_January–February (Million pounds)" dataDxfId="158" dataCellStyle="Comma"/>
    <tableColumn id="6" xr3:uid="{538C6287-6D40-459E-9723-C7E479C33D41}" name="2025_x000a_January–February (Million pounds)" dataDxfId="157" dataCellStyle="Comma"/>
    <tableColumn id="7" xr3:uid="{FFC346C8-B4A6-4A94-A7D5-17A534EAAF10}" name="2024–25/1_x000a_January–February_x000a_Percent change " dataDxfId="156" dataCellStyle="Comma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DA1F452-9E17-4502-ACCF-EACD59C75EEB}" name="Table_B11" displayName="Table_B11" ref="A2:G44" totalsRowShown="0" headerRowDxfId="155" headerRowBorderDxfId="154" tableBorderDxfId="153">
  <autoFilter ref="A2:G44" xr:uid="{5DA1F452-9E17-4502-ACCF-EACD59C75E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32FD2A0-C6C3-4166-B547-9E000A161188}" name="Item"/>
    <tableColumn id="2" xr3:uid="{FCE681BC-4BFF-4EC1-8FDF-8FCB0441A2D7}" name="2022_x000a_January–December _x000a_(Million dollars)"/>
    <tableColumn id="3" xr3:uid="{AA97D175-88DC-4F0D-8117-DB1753BB01CE}" name="2023_x000a_January–December _x000a_(Million dollars)"/>
    <tableColumn id="4" xr3:uid="{2F1ECA4B-4A56-40C6-BAB1-1758F4C7C6C0}" name="2024_x000a_January–December _x000a_(Million dollars)"/>
    <tableColumn id="5" xr3:uid="{A9532487-8C53-4148-B3AE-E7B29D86BC4F}" name="2024_x000a_January–February (Million dollars)"/>
    <tableColumn id="6" xr3:uid="{77E90B32-67A8-4C41-97A1-77774F640AC9}" name="2025_x000a_January–February (Million dollars)"/>
    <tableColumn id="7" xr3:uid="{1507075F-5B67-4537-9F80-1FF216EFA334}" name="2024–25_x000a_January–February_x000a_Percent change 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43E358-0977-4CB2-9FD3-386C1B3C3C7E}" name="Table_B12" displayName="Table_B12" ref="A2:G35" totalsRowShown="0" headerRowDxfId="152" headerRowBorderDxfId="151" tableBorderDxfId="150">
  <autoFilter ref="A2:G35" xr:uid="{5D43E358-0977-4CB2-9FD3-386C1B3C3C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89B7F43-D83D-47CE-B621-D8CF0AC7CB0E}" name="Item"/>
    <tableColumn id="2" xr3:uid="{7F9A4041-98FE-445F-9F08-4483EB971BDF}" name="2022_x000a_January–December _x000a_(Million dollars)"/>
    <tableColumn id="3" xr3:uid="{16EA90E3-8203-4C08-B0A1-B898BD9ABAEB}" name="2023_x000a_January–December _x000a_(Million dollars)"/>
    <tableColumn id="4" xr3:uid="{41BE51A8-2A4E-47E0-8187-C0CAF6590675}" name="2024_x000a_January–December _x000a_(Million dollars)"/>
    <tableColumn id="5" xr3:uid="{4309DA09-6DEA-43D1-BBD0-228B7B8BE514}" name="2024_x000a_January–February (Million dollars)"/>
    <tableColumn id="6" xr3:uid="{58A56862-0792-457A-885C-5F0A2FC9D000}" name="2025_x000a_January–February (Million dollars)"/>
    <tableColumn id="7" xr3:uid="{577BFB1F-924A-4A90-886D-D0553D81BC2C}" name="2024–25_x000a_January–February_x000a_Percent change 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22C5D52-3D3B-4F2C-A9B0-189DDE5E74B2}" name="Table_C13" displayName="Table_C13" ref="A2:G24" totalsRowShown="0" headerRowDxfId="149" dataDxfId="147" headerRowBorderDxfId="148" tableBorderDxfId="146" headerRowCellStyle="Normal 2 4 2">
  <autoFilter ref="A2:G24" xr:uid="{F22C5D52-3D3B-4F2C-A9B0-189DDE5E74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88398F0-CA2E-47BB-8B80-70E6D16F215F}" name="Potato types" dataDxfId="145"/>
    <tableColumn id="2" xr3:uid="{0D83CEA1-AA8F-4F1E-B6D7-F9D1B359B9AC}" name="2021/22 _x000a_September–August_x000a_(Million pounds)" dataDxfId="144"/>
    <tableColumn id="3" xr3:uid="{6EB34E59-2AFD-4B95-B4D6-0A06B2673C66}" name="2022/23_x000a_September–August_x000a_(Million pounds)" dataDxfId="143"/>
    <tableColumn id="4" xr3:uid="{E041D8B7-D51E-4CFE-9DDD-196120F0BF8C}" name="2023/24_x000a_September–August_x000a_(Million pounds)" dataDxfId="142"/>
    <tableColumn id="5" xr3:uid="{84C31304-AFD6-4242-9B24-5E8155F6BCA9}" name="2023/24_x000a_September–February_x000a_(Million pounds)" dataDxfId="141"/>
    <tableColumn id="6" xr3:uid="{90AF51BE-E7AF-437F-8A32-F4CB6D33D0C8}" name="2024/25_x000a_September–February_x000a_(Million pounds)" dataDxfId="140"/>
    <tableColumn id="7" xr3:uid="{5D7AE43F-182E-4352-B503-E7AB80927F66}" name="2023/24–2024/25_x000a_September–February_x000a_Percent change" dataDxfId="139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F14EF6C-33A5-4826-87E6-F55445C9F548}" name="Table_D14" displayName="Table_D14" ref="A2:G7" totalsRowShown="0" headerRowDxfId="138" dataDxfId="136" headerRowBorderDxfId="137" tableBorderDxfId="135" headerRowCellStyle="Normal 23 2">
  <autoFilter ref="A2:G7" xr:uid="{4F14EF6C-33A5-4826-87E6-F55445C9F5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C372803-D37C-4DD9-A090-F83A029BBCD3}" name="Year" dataDxfId="134"/>
    <tableColumn id="2" xr3:uid="{9E3C5124-B83C-43D1-808F-77E8EF75A8CF}" name="Planted area_x000a_(Million acres)" dataDxfId="133" dataCellStyle="Comma"/>
    <tableColumn id="3" xr3:uid="{329B2D43-4970-4F24-AE9B-D422FA01A716}" name="Harvested area_x000a_(Million acres)" dataDxfId="132" dataCellStyle="Comma"/>
    <tableColumn id="4" xr3:uid="{71EF35B3-AB1D-45DA-9F96-F77A0AC9F5B5}" name="Yield per acre_x000a_(Pounds per acre)" dataDxfId="131" dataCellStyle="Comma"/>
    <tableColumn id="5" xr3:uid="{EA0F16BB-CF73-4893-BD3A-2735C44D4980}" name="  Production_x000a_(Million pounds)" dataDxfId="130" dataCellStyle="Comma"/>
    <tableColumn id="6" xr3:uid="{79B94100-7C53-4EE5-A591-D59455B8721F}" name="Season average price_x000a_(Dollars per cwt)" dataDxfId="129" dataCellStyle="Comma"/>
    <tableColumn id="7" xr3:uid="{ACFA227E-6628-4465-A217-1ACD27482BB1}" name="Crop value_x000a_(Million dollars)" dataDxfId="128" dataCellStyle="Comma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DE3CA4-585A-4F09-8005-75836C4E9330}" name="Table_D15" displayName="Table_D15" ref="A2:G7" totalsRowShown="0" headerRowDxfId="127" dataDxfId="126" tableBorderDxfId="125">
  <autoFilter ref="A2:G7" xr:uid="{3BDE3CA4-585A-4F09-8005-75836C4E93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45EEC09-7BE7-4F1A-AFAB-E33AA380DA90}" name="Year" dataDxfId="124"/>
    <tableColumn id="2" xr3:uid="{CA459AE6-CDA0-4929-AEBF-DAAE07DB7586}" name="Planted area_x000a_(Million acres)" dataDxfId="123"/>
    <tableColumn id="3" xr3:uid="{9A185865-887A-469E-B5CB-B0CDF2A7C51D}" name="Harvested area_x000a_(Million acres)" dataDxfId="122"/>
    <tableColumn id="4" xr3:uid="{7E023605-9155-4121-BED8-45E19CF8EB4B}" name="Yield per acre_x000a_(Pounds per acre)" dataDxfId="121"/>
    <tableColumn id="5" xr3:uid="{688C0A1A-C22C-4CE1-B648-C87873291F42}" name="  Production_x000a_(Million pounds)" dataDxfId="120"/>
    <tableColumn id="6" xr3:uid="{0D79FD75-3AB8-48B9-AE16-24AA42C5CA16}" name="Season average price_x000a_(Dollars per cwt)" dataDxfId="119"/>
    <tableColumn id="7" xr3:uid="{EF6FF116-AFED-4BCB-8969-7C4EC43058C4}" name="Crop value_x000a_(Million dollars)" dataDxfId="118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8647175-15F0-4663-AC72-6E23BCEA3537}" name="Table_D16" displayName="Table_D16" ref="A2:G7" totalsRowShown="0" headerRowDxfId="117" dataDxfId="115" headerRowBorderDxfId="116" tableBorderDxfId="114" headerRowCellStyle="Normal 23 2">
  <autoFilter ref="A2:G7" xr:uid="{98647175-15F0-4663-AC72-6E23BCEA35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8647388-B356-4EF9-912D-10C3AE9F5659}" name="Year" dataDxfId="113"/>
    <tableColumn id="2" xr3:uid="{A7D7DB75-B60E-493E-B7E8-355876A643E4}" name="Planted area_x000a_(Million acres)" dataDxfId="112"/>
    <tableColumn id="3" xr3:uid="{B6064DE9-6E20-491E-A35B-278509CA2565}" name="Harvested area_x000a_(Million acres)" dataDxfId="111"/>
    <tableColumn id="4" xr3:uid="{2D8A2FCE-9EA1-44E9-A8B9-528E65C95670}" name="Yield per acre_x000a_(Pounds per acre)" dataDxfId="110"/>
    <tableColumn id="5" xr3:uid="{06F03B3B-E6A2-4EBC-903B-E8338A4C04E3}" name="  Production_x000a_(Million pounds)" dataDxfId="109"/>
    <tableColumn id="6" xr3:uid="{E0AA63FB-9621-4EDF-9394-4A98758E5407}" name="Season average price_x000a_(Dollars per cwt)" dataDxfId="108"/>
    <tableColumn id="7" xr3:uid="{5F93BCF4-F10C-48E3-ACEB-78CDB60BEBEA}" name="Crop value_x000a_(Million dollars)" dataDxfId="107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08A802B-2CE8-4BF3-95A2-DC08C7120887}" name="Table_D17" displayName="Table_D17" ref="A2:G7" totalsRowShown="0" headerRowDxfId="106" dataDxfId="104" headerRowBorderDxfId="105" tableBorderDxfId="103" headerRowCellStyle="Normal 23 2">
  <autoFilter ref="A2:G7" xr:uid="{808A802B-2CE8-4BF3-95A2-DC08C71208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86F12A-3065-4418-BD80-273935E926F2}" name="Year" dataDxfId="102"/>
    <tableColumn id="2" xr3:uid="{3A1154D5-CF50-4F78-AD34-E7E359C99651}" name="Planted area_x000a_(Million acres)" dataDxfId="101"/>
    <tableColumn id="3" xr3:uid="{076F3996-0ADC-466C-B150-10C5DFE2A834}" name="Harvested area_x000a_(Million acres)" dataDxfId="100"/>
    <tableColumn id="4" xr3:uid="{F3AD605C-8457-4D89-870E-57F96047F038}" name="Yield per acre_x000a_(Pounds per acre)" dataDxfId="99"/>
    <tableColumn id="5" xr3:uid="{6FBB8CE8-D6C1-4626-8B1E-B1B6782DCAD6}" name="  Production_x000a_(Million pounds)" dataDxfId="98"/>
    <tableColumn id="6" xr3:uid="{23E60184-D8CB-4AD0-B376-024B08866215}" name="Season average price_x000a_(Dollars per cwt)" dataDxfId="97"/>
    <tableColumn id="7" xr3:uid="{197C9717-9E0B-4D47-942B-0D0E72748F17}" name="Crop value_x000a_(Million dollars)" dataDxfId="96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28E352D-E8A5-472A-B4DD-2C12B4EBE3C8}" name="Table_D18" displayName="Table_D18" ref="A2:G7" totalsRowShown="0" headerRowDxfId="95" dataDxfId="93" headerRowBorderDxfId="94" tableBorderDxfId="92" headerRowCellStyle="Normal 23 2">
  <autoFilter ref="A2:G7" xr:uid="{228E352D-E8A5-472A-B4DD-2C12B4EBE3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2BDBB66-6334-4A1D-8A3B-55B7D7E1AEB7}" name="Year" dataDxfId="91"/>
    <tableColumn id="2" xr3:uid="{97CC458B-6F3D-48B2-A67F-AF4AA009E411}" name="Planted area_x000a_(Million acres)" dataDxfId="90"/>
    <tableColumn id="3" xr3:uid="{65665518-0504-4024-8A2B-24464E6C16CA}" name="Harvested area_x000a_(Million acres)" dataDxfId="89"/>
    <tableColumn id="4" xr3:uid="{9E4672F1-B811-46B4-83A0-1B9FD473BC9F}" name="Yield per acre_x000a_(Pounds per acre)" dataDxfId="88"/>
    <tableColumn id="5" xr3:uid="{B59F14FD-FD95-4A5A-9D1C-2EDEDBB02898}" name="  Production_x000a_(Million pounds)" dataDxfId="87"/>
    <tableColumn id="6" xr3:uid="{307CCAFF-AA4C-4A37-8C29-7B824C002616}" name="Season average price_x000a_(Dollars per cwt)" dataDxfId="86"/>
    <tableColumn id="7" xr3:uid="{5B4DE45C-7E36-49FA-A7D9-78583AF46853}" name="Crop value_x000a_(Million dollars)" dataDxfId="8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82C1D35-2A17-47B2-9D82-A7B9D1EF5872}" name="Table_D19" displayName="Table_D19" ref="A2:G7" totalsRowShown="0" headerRowDxfId="84" dataDxfId="82" headerRowBorderDxfId="83" tableBorderDxfId="81" headerRowCellStyle="Normal 23 2">
  <autoFilter ref="A2:G7" xr:uid="{282C1D35-2A17-47B2-9D82-A7B9D1EF58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14AEA35-81E0-4C3E-9975-FB9979456DAF}" name="Year" dataDxfId="80"/>
    <tableColumn id="2" xr3:uid="{6BEF83F8-DAB7-4A6B-80E1-28319AD1BDB6}" name="Planted area_x000a_(Million acres)" dataDxfId="79"/>
    <tableColumn id="3" xr3:uid="{AC6B002F-F25D-44F5-95D8-8F9D5FFAEFB7}" name="Harvested area_x000a_(Million acres)" dataDxfId="78"/>
    <tableColumn id="4" xr3:uid="{AA686E86-516B-4A09-9663-755B6AF1C78C}" name="Yield per acre_x000a_(Pounds per acre)" dataDxfId="77"/>
    <tableColumn id="5" xr3:uid="{936A0EB4-22D6-4AC0-99F3-863DBF40F9B6}" name="  Production_x000a_(Million pounds)" dataDxfId="76"/>
    <tableColumn id="6" xr3:uid="{526E89AF-ED29-43EA-B222-2EA8F8CDFAFE}" name="Season average price_x000a_(Dollars per cwt)" dataDxfId="75"/>
    <tableColumn id="7" xr3:uid="{4818E47B-870B-4D3F-8B7D-0562B3EAE72C}" name="Crop value_x000a_(Million dollars)" dataDxfId="74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089C54-B7D6-4233-808F-235E157CCA8C}" name="Table_D20" displayName="Table_D20" ref="A2:G35" totalsRowShown="0" headerRowDxfId="73" dataDxfId="71" headerRowBorderDxfId="72" tableBorderDxfId="70" headerRowCellStyle="Normal 2 4 2" dataCellStyle="Normal 2">
  <autoFilter ref="A2:G35" xr:uid="{EE089C54-B7D6-4233-808F-235E157CCA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E84E644-59F2-4C26-9B8C-110491F6CEB7}" name="Commodity" dataDxfId="69" dataCellStyle="Normal 2"/>
    <tableColumn id="2" xr3:uid="{B5952058-812F-44F9-B0A6-9D24521C0D12}" name="2021/22 _x000a_September–August_x000a_(Million pounds)" dataDxfId="68" dataCellStyle="Normal 2"/>
    <tableColumn id="3" xr3:uid="{3EF46740-BFC1-4740-8315-6B62B0FA4902}" name="2022/23_x000a_September–August_x000a_(Million pounds)" dataDxfId="67" dataCellStyle="Normal 2"/>
    <tableColumn id="4" xr3:uid="{04FF4123-A6A8-452F-B22E-0D5615F7706F}" name="2023/24_x000a_September–August_x000a_(Million pounds)" dataDxfId="66" dataCellStyle="Normal 2"/>
    <tableColumn id="5" xr3:uid="{E2C66DAF-5B52-452C-B783-73308376149D}" name="2023/24_x000a_September–February_x000a_(Million pounds)" dataDxfId="65" dataCellStyle="Normal 2"/>
    <tableColumn id="6" xr3:uid="{BC56B285-BDF2-457E-B4BA-691BB22C2BBA}" name="2024/25_x000a_September–February_x000a_(Million pounds)" dataDxfId="64" dataCellStyle="Normal 2"/>
    <tableColumn id="7" xr3:uid="{0B99FAB8-FB83-48D1-B2DF-3B79FEBDDFD3}" name="2023/24–2024/25_x000a_September–February_x000a_Percent change/1" dataDxfId="63" dataCellStyle="Normal 2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FCA54C-C60C-4EE1-BFC0-A19EC8F9D83C}" name="Table_D21" displayName="Table_D21" ref="A2:G33" totalsRowShown="0" headerRowDxfId="62" dataDxfId="60" headerRowBorderDxfId="61" tableBorderDxfId="59" headerRowCellStyle="Normal 2 4 2" dataCellStyle="Normal 2">
  <autoFilter ref="A2:G33" xr:uid="{F9FCA54C-C60C-4EE1-BFC0-A19EC8F9D8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91B2A33-70AA-46E4-9CCD-C9A681A1FE1A}" name="Commodity" dataDxfId="58" dataCellStyle="Normal 2"/>
    <tableColumn id="2" xr3:uid="{0EA070C4-922D-42C5-912E-C8E6C644837B}" name="2021/22 _x000a_September–August_x000a_(Million pounds)" dataDxfId="57" dataCellStyle="Normal 2"/>
    <tableColumn id="3" xr3:uid="{194FF966-A052-4A71-879B-4A2BCD7ED23B}" name="2022/23_x000a_September–August_x000a_(Million pounds)" dataDxfId="56" dataCellStyle="Normal 2"/>
    <tableColumn id="4" xr3:uid="{4B3EA1B0-F2FC-4BFB-8274-CEE9DE8A3981}" name="2023/24_x000a_September–August_x000a_(Million pounds)" dataDxfId="55" dataCellStyle="Normal 2"/>
    <tableColumn id="5" xr3:uid="{ED6CCC54-C78B-41E0-B253-694C3ED1B320}" name="2023/24_x000a_September–February_x000a_(Million pounds)" dataDxfId="54" dataCellStyle="Normal 2"/>
    <tableColumn id="6" xr3:uid="{64E06FAE-3B1C-4427-A3B2-B871E47A1925}" name="2024/25_x000a_September–February_x000a_(Million pounds)" dataDxfId="53" dataCellStyle="Normal 2"/>
    <tableColumn id="7" xr3:uid="{2D9ABD9C-8BA6-4F00-86ED-A3187E7F712B}" name="2023/24–2024/25_x000a_September–February_x000a_Percent change/1" dataDxfId="52" dataCellStyle="Normal 2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EB27C6D-E62D-4EEE-96AB-2E84C38BFA50}" name="Table_D22" displayName="Table_D22" ref="A2:G37" totalsRowShown="0" headerRowDxfId="51" headerRowBorderDxfId="50" tableBorderDxfId="49" headerRowCellStyle="Normal 2 4 2">
  <autoFilter ref="A2:G37" xr:uid="{BEB27C6D-E62D-4EEE-96AB-2E84C38BFA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48943B5-1EA2-4E09-9EEA-0DF2572BCC4E}" name="Commodity" dataDxfId="48" dataCellStyle="Normal 2 2 2 2"/>
    <tableColumn id="2" xr3:uid="{D077F4B3-6C23-4C08-9CF0-4CF4D761BFE2}" name="2021/22 _x000a_July–June_x000a_(Million pounds)" dataDxfId="47" dataCellStyle="Normal 2 2 2 2"/>
    <tableColumn id="3" xr3:uid="{83CB7B08-73F7-4B13-AD5E-43262F3E3673}" name="2022/23_x000a_July–June_x000a_(Million pounds)" dataDxfId="46" dataCellStyle="Normal 2 2 2 2"/>
    <tableColumn id="4" xr3:uid="{7F3D96AC-A922-4629-8EB5-CA7DBCF042F6}" name="2023/24_x000a_July–June_x000a_(Million pounds)" dataDxfId="45" dataCellStyle="Normal 2 2 2 2"/>
    <tableColumn id="5" xr3:uid="{0044DE7E-B72F-4BA7-B673-862E2DD9ED41}" name="2023/24_x000a_July–February_x000a_(Million pounds)" dataDxfId="44" dataCellStyle="Normal 2 2 2 2"/>
    <tableColumn id="6" xr3:uid="{2C492CDA-F9EC-4351-8178-0F8D3306FC2F}" name="2024/25_x000a_July–February_x000a_(Million pounds)" dataDxfId="43" dataCellStyle="Normal 2 2 2 2"/>
    <tableColumn id="7" xr3:uid="{AE4465EE-90DA-4A90-B6D0-F01EEEFD5B81}" name="2023/24–2024/25_x000a_July–February_x000a_Percent change/2" dataDxfId="42" dataCellStyle="Normal 2 2 2 2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6020E1-F92D-42A5-82F8-25F1284F5C7A}" name="Table_D23" displayName="Table_D23" ref="A2:G40" totalsRowShown="0" headerRowDxfId="41" headerRowBorderDxfId="40" tableBorderDxfId="39" headerRowCellStyle="Normal 2 4 2">
  <autoFilter ref="A2:G40" xr:uid="{756020E1-F92D-42A5-82F8-25F1284F5C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D883CFF-99BF-406D-A02D-10EE81DFA852}" name="Commodity" dataDxfId="38" dataCellStyle="Normal 2 2 2"/>
    <tableColumn id="2" xr3:uid="{4BA8700E-241F-4BA9-A9C7-C6F3B9DBC90D}" name="2021/22 _x000a_July–June_x000a_(Million pounds)" dataDxfId="37" dataCellStyle="Comma"/>
    <tableColumn id="3" xr3:uid="{CF80F8B2-2465-4B64-9CD8-FE8D3A446361}" name="2022/23_x000a_July–June_x000a_(Million pounds)" dataDxfId="36" dataCellStyle="Comma"/>
    <tableColumn id="4" xr3:uid="{64F96F74-82E8-43C1-975D-0BA748628C13}" name="2023/24_x000a_July–June_x000a_(Million pounds)" dataDxfId="35" dataCellStyle="Comma"/>
    <tableColumn id="5" xr3:uid="{0619AAA0-EB33-4931-91BD-A6F5E8143459}" name="2023/24_x000a_July–February_x000a_(Million pounds)" dataDxfId="34" dataCellStyle="Comma"/>
    <tableColumn id="6" xr3:uid="{A37AE807-26F1-4EBE-9637-41F02C775D44}" name="2024/25_x000a_July–February_x000a_(Million pounds)" dataDxfId="33" dataCellStyle="Comma"/>
    <tableColumn id="7" xr3:uid="{BF40F3B7-64F8-47BC-989C-CC63A1A4D4FD}" name="2023/24–2024/25_x000a_July–February_x000a_Percent change/2" dataDxfId="32" dataCellStyle="Comma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27002EE-AB57-4A73-96EB-8AFBACFC992B}" name="Table_D24" displayName="Table_D24" ref="A2:G19" totalsRowShown="0" headerRowDxfId="31" dataDxfId="29" headerRowBorderDxfId="30" tableBorderDxfId="28" headerRowCellStyle="Normal 2 4 2">
  <autoFilter ref="A2:G19" xr:uid="{C27002EE-AB57-4A73-96EB-8AFBACFC99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A6259CC-D2FC-4E15-9460-06458B47B1A0}" name="Commodity" dataDxfId="27"/>
    <tableColumn id="2" xr3:uid="{F9EFA831-8572-404C-A4FD-48C6A4614E1F}" name="2021/22 _x000a_September–August_x000a_(Million pounds)" dataDxfId="26"/>
    <tableColumn id="3" xr3:uid="{38F8A9FF-502D-42B1-9637-4E74C8C5076E}" name="2022/23_x000a_September–August_x000a_(Million pounds)" dataDxfId="25"/>
    <tableColumn id="4" xr3:uid="{F4B52D52-8B8D-46FE-A9D7-F29933D86844}" name="2023/24_x000a_September–August_x000a_(Million pounds)" dataDxfId="24"/>
    <tableColumn id="5" xr3:uid="{9C1FFD37-D252-4DCA-875E-5D4093BF7664}" name="2023/24_x000a_September–February_x000a_(Million pounds)" dataDxfId="23"/>
    <tableColumn id="6" xr3:uid="{6CC958CA-61D0-4C71-82A4-8C75BC07F701}" name="2024/25_x000a_September–February_x000a_(Million pounds)" dataDxfId="22"/>
    <tableColumn id="7" xr3:uid="{9D4A1C81-E2E9-4569-B1EC-5FBE4AA59507}" name="2023/24–2024/25_x000a_September–February_x000a_Percent change/2" dataDxfId="21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2124B63-3C33-4F3F-B9F5-D9CDF1E01C0E}" name="Table_D25" displayName="Table_D25" ref="A2:G20" totalsRowShown="0" headerRowDxfId="20" dataDxfId="18" headerRowBorderDxfId="19" tableBorderDxfId="17" headerRowCellStyle="Normal 2 4 2" dataCellStyle="Normal 2 2 2">
  <autoFilter ref="A2:G20" xr:uid="{A2124B63-3C33-4F3F-B9F5-D9CDF1E01C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647A9B4-E108-461C-8ED8-B8FE70EAD8DF}" name="Commodity" dataDxfId="16" dataCellStyle="Normal 2 2 2"/>
    <tableColumn id="2" xr3:uid="{D6E8EE18-F4C2-40EC-8AFC-7B1A0E552E6D}" name="2021/22 _x000a_September–August_x000a_(Million pounds)" dataDxfId="15" dataCellStyle="Normal 2 2 2"/>
    <tableColumn id="3" xr3:uid="{7A6B109C-5027-462A-9655-C96AA9F31FB5}" name="2022/23_x000a_September–August_x000a_(Million pounds)" dataDxfId="14" dataCellStyle="Normal 2 2 2"/>
    <tableColumn id="4" xr3:uid="{ECA27E4B-F2DF-4CDA-92A0-8F8E7F9AB26F}" name="2023/24_x000a_September–August_x000a_(Million pounds)" dataDxfId="13" dataCellStyle="Normal 2 2 2"/>
    <tableColumn id="5" xr3:uid="{071F1C6A-DC73-40D1-8AC2-41F842892228}" name="2023/24_x000a_September–February_x000a_(Million pounds)" dataDxfId="12" dataCellStyle="Normal 2 2 2"/>
    <tableColumn id="6" xr3:uid="{085932C1-6B3E-4ACB-972C-7CE02D841307}" name="2024/25_x000a_September–February_x000a_(Million pounds)" dataDxfId="11" dataCellStyle="Normal 2 2 2"/>
    <tableColumn id="7" xr3:uid="{DD057A8A-F19F-4CCA-BA16-23D85C51278E}" name="2023/24–2024/25_x000a_September–February_x000a_Percent change/2" dataDxfId="10" dataCellStyle="Normal 2 2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7DEC-C7CA-4D7F-860E-1B680BBAFA6A}">
  <sheetPr>
    <tabColor theme="0" tint="-0.499984740745262"/>
    <pageSetUpPr autoPageBreaks="0"/>
  </sheetPr>
  <dimension ref="A1:A32"/>
  <sheetViews>
    <sheetView showGridLines="0" tabSelected="1" workbookViewId="0"/>
  </sheetViews>
  <sheetFormatPr defaultRowHeight="14.25" x14ac:dyDescent="0.2"/>
  <cols>
    <col min="1" max="1" width="77.75" customWidth="1"/>
    <col min="2" max="2" width="79.125" customWidth="1"/>
  </cols>
  <sheetData>
    <row r="1" spans="1:1" ht="15" x14ac:dyDescent="0.25">
      <c r="A1" s="1" t="s">
        <v>520</v>
      </c>
    </row>
    <row r="3" spans="1:1" x14ac:dyDescent="0.2">
      <c r="A3" t="s">
        <v>0</v>
      </c>
    </row>
    <row r="5" spans="1:1" x14ac:dyDescent="0.2">
      <c r="A5" t="s">
        <v>1</v>
      </c>
    </row>
    <row r="6" spans="1:1" x14ac:dyDescent="0.2">
      <c r="A6" s="54" t="str">
        <f ca="1">HYPERLINK("#'" &amp; Meta!A6 &amp;"'!$A$1", Meta!B6)</f>
        <v xml:space="preserve">Table 1: U.S. vegetable and pulse industry at a glance/1, 2021–24 </v>
      </c>
    </row>
    <row r="7" spans="1:1" x14ac:dyDescent="0.2">
      <c r="A7" s="54" t="str">
        <f ca="1">HYPERLINK("#'" &amp; Meta!A7 &amp;"'!$A$1", Meta!B7)</f>
        <v>Table 2. Annual U.S. production of top fresh-market vegetables, 2021–24</v>
      </c>
    </row>
    <row r="8" spans="1:1" x14ac:dyDescent="0.2">
      <c r="A8" s="54" t="str">
        <f ca="1">HYPERLINK("#'" &amp; Meta!A8 &amp;"'!$A$1", Meta!B8)</f>
        <v>Table 3: Selected U.S. indices of prices paid by farmers, 2022–25</v>
      </c>
    </row>
    <row r="9" spans="1:1" x14ac:dyDescent="0.2">
      <c r="A9" s="54" t="str">
        <f ca="1">HYPERLINK("#'" &amp; Meta!A9 &amp;"'!$A$1", Meta!B9)</f>
        <v>Table A4: Fresh market vegetables: Per capita availability/1, 2020–24</v>
      </c>
    </row>
    <row r="10" spans="1:1" x14ac:dyDescent="0.2">
      <c r="A10" s="54" t="str">
        <f ca="1">HYPERLINK("#'" &amp; Meta!A10 &amp;"'!$A$1", Meta!B10)</f>
        <v>Table A5: Annual U.S. production of selected fresh-market vegetables, 2021–24</v>
      </c>
    </row>
    <row r="11" spans="1:1" x14ac:dyDescent="0.2">
      <c r="A11" s="54" t="str">
        <f ca="1">HYPERLINK("#'" &amp; Meta!A11 &amp;"'!$A$1", Meta!B11)</f>
        <v>Table A6: Domestic organic and conventional vegetables FOB prices per pound, 2024–25</v>
      </c>
    </row>
    <row r="12" spans="1:1" x14ac:dyDescent="0.2">
      <c r="A12" s="54" t="str">
        <f ca="1">HYPERLINK("#'" &amp; Meta!A12 &amp;"'!$A$1", Meta!B12)</f>
        <v>Table A7: Advertised retail vegetable prices, 2023–25</v>
      </c>
    </row>
    <row r="13" spans="1:1" x14ac:dyDescent="0.2">
      <c r="A13" s="54" t="str">
        <f ca="1">HYPERLINK("#'" &amp; Meta!A13 &amp;"'!$A$1", Meta!B13)</f>
        <v>Table A8: Selected U.S. fresh market shipment volumes, January–March 2024–25/1</v>
      </c>
    </row>
    <row r="14" spans="1:1" x14ac:dyDescent="0.2">
      <c r="A14" s="54" t="str">
        <f ca="1">HYPERLINK("#'" &amp; Meta!A14 &amp;"'!$A$1", Meta!B14)</f>
        <v>Table A9: Selected fresh-market vegetable trade volume, 2022–25/1</v>
      </c>
    </row>
    <row r="15" spans="1:1" x14ac:dyDescent="0.2">
      <c r="A15" s="54" t="str">
        <f ca="1">HYPERLINK("#'" &amp; Meta!A15 &amp;"'!$A$1", Meta!B15)</f>
        <v xml:space="preserve">Table A10: Selected organic vegetable and pulses commodity trade volume, 2022–25 </v>
      </c>
    </row>
    <row r="16" spans="1:1" x14ac:dyDescent="0.2">
      <c r="A16" s="54" t="str">
        <f ca="1">HYPERLINK("#'" &amp; Meta!A16 &amp;"'!$A$1", Meta!B16)</f>
        <v>Table B11: Selected processed vegetable import value, 2022–25</v>
      </c>
    </row>
    <row r="17" spans="1:1" x14ac:dyDescent="0.2">
      <c r="A17" s="54" t="str">
        <f ca="1">HYPERLINK("#'" &amp; Meta!A17 &amp;"'!$A$1", Meta!B17)</f>
        <v>Table B12: Selected processed vegetable export value, 2022–25</v>
      </c>
    </row>
    <row r="18" spans="1:1" x14ac:dyDescent="0.2">
      <c r="A18" s="54" t="str">
        <f ca="1">HYPERLINK("#'" &amp; Meta!A18 &amp;"'!$A$1", Meta!B18)</f>
        <v>Table C13: U.S. potato trade volume, September–August 2021/22–2024/25</v>
      </c>
    </row>
    <row r="19" spans="1:1" x14ac:dyDescent="0.2">
      <c r="A19" s="54" t="str">
        <f ca="1">HYPERLINK("#'" &amp; Meta!A19 &amp;"'!$A$1", Meta!B19)</f>
        <v>Table D14. U.S. dry edible beans: Area, yield, production, crop value, and price, 2021–25</v>
      </c>
    </row>
    <row r="20" spans="1:1" x14ac:dyDescent="0.2">
      <c r="A20" s="54" t="str">
        <f ca="1">HYPERLINK("#'" &amp; Meta!A20 &amp;"'!$A$1", Meta!B20)</f>
        <v>Table D15. U.S. dry edible peas: Area, yield, production, crop value, and price, 2021–25</v>
      </c>
    </row>
    <row r="21" spans="1:1" x14ac:dyDescent="0.2">
      <c r="A21" s="54" t="str">
        <f ca="1">HYPERLINK("#'" &amp; Meta!A21 &amp;"'!$A$1", Meta!B21)</f>
        <v>Table D16. U.S. lentils: Area, yield, production, crop value, and price, 2021–25</v>
      </c>
    </row>
    <row r="22" spans="1:1" x14ac:dyDescent="0.2">
      <c r="A22" s="54" t="str">
        <f ca="1">HYPERLINK("#'" &amp; Meta!A22 &amp;"'!$A$1", Meta!B22)</f>
        <v>Table D17. U.S. chickpeas, all: Area, yield, production, crop value, and price, 2021–25</v>
      </c>
    </row>
    <row r="23" spans="1:1" x14ac:dyDescent="0.2">
      <c r="A23" s="54" t="str">
        <f ca="1">HYPERLINK("#'" &amp; Meta!A23 &amp;"'!$A$1", Meta!B23)</f>
        <v>Table D18. U.S. chickpeas, large: Area, yield, production, crop value, and price, 2021–25</v>
      </c>
    </row>
    <row r="24" spans="1:1" x14ac:dyDescent="0.2">
      <c r="A24" s="54" t="str">
        <f ca="1">HYPERLINK("#'" &amp; Meta!A24 &amp;"'!$A$1", Meta!B24)</f>
        <v>Table D19. U.S. chickpeas, small: Area, yield, production, crop value, and price, 2021–25</v>
      </c>
    </row>
    <row r="25" spans="1:1" x14ac:dyDescent="0.2">
      <c r="A25" s="54" t="str">
        <f ca="1">HYPERLINK("#'" &amp; Meta!A25 &amp;"'!$A$1", Meta!B25)</f>
        <v>Table D20. U.S. dry edible bean crop-year export volume, 2021/22–2024/25</v>
      </c>
    </row>
    <row r="26" spans="1:1" x14ac:dyDescent="0.2">
      <c r="A26" s="54" t="str">
        <f ca="1">HYPERLINK("#'" &amp; Meta!A26 &amp;"'!$A$1", Meta!B26)</f>
        <v>Table D21. U.S. dry bean crop-year import volume, 2021/22–2024/25</v>
      </c>
    </row>
    <row r="27" spans="1:1" x14ac:dyDescent="0.2">
      <c r="A27" s="54" t="str">
        <f ca="1">HYPERLINK("#'" &amp; Meta!A27 &amp;"'!$A$1", Meta!B27)</f>
        <v>Table D22. U.S. dry peas and lentils: Export volume by class/1, 2021/22–2024/25</v>
      </c>
    </row>
    <row r="28" spans="1:1" x14ac:dyDescent="0.2">
      <c r="A28" s="54" t="str">
        <f ca="1">HYPERLINK("#'" &amp; Meta!A28 &amp;"'!$A$1", Meta!B28)</f>
        <v>Table D23. U.S. dry peas and lentils: Import volume by class/1, 2021/22–2024/25</v>
      </c>
    </row>
    <row r="29" spans="1:1" x14ac:dyDescent="0.2">
      <c r="A29" s="54" t="str">
        <f ca="1">HYPERLINK("#'" &amp; Meta!A29 &amp;"'!$A$1", Meta!B29)</f>
        <v>Table D24. U.S. chickpeas: Export volume by class/1, 2021/22–2024/25</v>
      </c>
    </row>
    <row r="30" spans="1:1" x14ac:dyDescent="0.2">
      <c r="A30" s="54" t="str">
        <f ca="1">HYPERLINK("#'" &amp; Meta!A30 &amp;"'!$A$1", Meta!B30)</f>
        <v>Table D25. U.S. chickpeas: Import volume by class/1, 2021/22–2024/25</v>
      </c>
    </row>
    <row r="32" spans="1:1" ht="28.5" x14ac:dyDescent="0.2">
      <c r="A32" s="53" t="s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8670-F2A5-4900-9C27-DF277993F8F8}">
  <dimension ref="A1:B31"/>
  <sheetViews>
    <sheetView showGridLines="0" workbookViewId="0">
      <selection activeCell="A6" sqref="A6"/>
    </sheetView>
  </sheetViews>
  <sheetFormatPr defaultRowHeight="14.25" x14ac:dyDescent="0.2"/>
  <cols>
    <col min="1" max="1" width="11.5" customWidth="1"/>
    <col min="2" max="2" width="75.25" bestFit="1" customWidth="1"/>
  </cols>
  <sheetData>
    <row r="1" spans="1:2" ht="15" x14ac:dyDescent="0.25">
      <c r="A1" s="1" t="s">
        <v>3</v>
      </c>
    </row>
    <row r="2" spans="1:2" x14ac:dyDescent="0.2">
      <c r="A2" t="s">
        <v>4</v>
      </c>
    </row>
    <row r="5" spans="1:2" ht="15" x14ac:dyDescent="0.25">
      <c r="A5" s="20" t="s">
        <v>5</v>
      </c>
      <c r="B5" s="19"/>
    </row>
    <row r="6" spans="1:2" x14ac:dyDescent="0.2">
      <c r="A6" t="s">
        <v>6</v>
      </c>
      <c r="B6" s="19" t="str" cm="1">
        <f t="array" aca="1" ref="B6" ca="1">INDIRECT("'"&amp;Meta!A6&amp;"'!A1")</f>
        <v xml:space="preserve">Table 1: U.S. vegetable and pulse industry at a glance/1, 2021–24 </v>
      </c>
    </row>
    <row r="7" spans="1:2" x14ac:dyDescent="0.2">
      <c r="A7" t="s">
        <v>7</v>
      </c>
      <c r="B7" s="19" t="str" cm="1">
        <f t="array" aca="1" ref="B7" ca="1">INDIRECT("'"&amp;Meta!A7&amp;"'!A1")</f>
        <v>Table 2. Annual U.S. production of top fresh-market vegetables, 2021–24</v>
      </c>
    </row>
    <row r="8" spans="1:2" x14ac:dyDescent="0.2">
      <c r="A8" t="s">
        <v>8</v>
      </c>
      <c r="B8" s="19" t="str" cm="1">
        <f t="array" aca="1" ref="B8" ca="1">INDIRECT("'"&amp;Meta!A8&amp;"'!A1")</f>
        <v>Table 3: Selected U.S. indices of prices paid by farmers, 2022–25</v>
      </c>
    </row>
    <row r="9" spans="1:2" x14ac:dyDescent="0.2">
      <c r="A9" s="19" t="s">
        <v>9</v>
      </c>
      <c r="B9" s="19" t="str" cm="1">
        <f t="array" aca="1" ref="B9" ca="1">INDIRECT("'"&amp;Meta!A9&amp;"'!A1")</f>
        <v>Table A4: Fresh market vegetables: Per capita availability/1, 2020–24</v>
      </c>
    </row>
    <row r="10" spans="1:2" x14ac:dyDescent="0.2">
      <c r="A10" s="19" t="s">
        <v>10</v>
      </c>
      <c r="B10" s="19" t="str" cm="1">
        <f t="array" aca="1" ref="B10" ca="1">INDIRECT("'"&amp;Meta!A10&amp;"'!A1")</f>
        <v>Table A5: Annual U.S. production of selected fresh-market vegetables, 2021–24</v>
      </c>
    </row>
    <row r="11" spans="1:2" x14ac:dyDescent="0.2">
      <c r="A11" s="19" t="s">
        <v>11</v>
      </c>
      <c r="B11" s="19" t="str" cm="1">
        <f t="array" aca="1" ref="B11" ca="1">INDIRECT("'"&amp;Meta!A11&amp;"'!A1")</f>
        <v>Table A6: Domestic organic and conventional vegetables FOB prices per pound, 2024–25</v>
      </c>
    </row>
    <row r="12" spans="1:2" x14ac:dyDescent="0.2">
      <c r="A12" s="19" t="s">
        <v>12</v>
      </c>
      <c r="B12" s="19" t="str" cm="1">
        <f t="array" aca="1" ref="B12" ca="1">INDIRECT("'"&amp;Meta!A12&amp;"'!A1")</f>
        <v>Table A7: Advertised retail vegetable prices, 2023–25</v>
      </c>
    </row>
    <row r="13" spans="1:2" x14ac:dyDescent="0.2">
      <c r="A13" s="19" t="s">
        <v>13</v>
      </c>
      <c r="B13" s="19" t="str" cm="1">
        <f t="array" aca="1" ref="B13" ca="1">INDIRECT("'"&amp;Meta!A13&amp;"'!A1")</f>
        <v>Table A8: Selected U.S. fresh market shipment volumes, January–March 2024–25/1</v>
      </c>
    </row>
    <row r="14" spans="1:2" x14ac:dyDescent="0.2">
      <c r="A14" s="19" t="s">
        <v>14</v>
      </c>
      <c r="B14" s="19" t="str" cm="1">
        <f t="array" aca="1" ref="B14" ca="1">INDIRECT("'"&amp;Meta!A14&amp;"'!A1")</f>
        <v>Table A9: Selected fresh-market vegetable trade volume, 2022–25/1</v>
      </c>
    </row>
    <row r="15" spans="1:2" x14ac:dyDescent="0.2">
      <c r="A15" s="19" t="s">
        <v>15</v>
      </c>
      <c r="B15" s="19" t="str" cm="1">
        <f t="array" aca="1" ref="B15" ca="1">INDIRECT("'"&amp;Meta!A15&amp;"'!A1")</f>
        <v xml:space="preserve">Table A10: Selected organic vegetable and pulses commodity trade volume, 2022–25 </v>
      </c>
    </row>
    <row r="16" spans="1:2" x14ac:dyDescent="0.2">
      <c r="A16" s="19" t="s">
        <v>16</v>
      </c>
      <c r="B16" s="19" t="str" cm="1">
        <f t="array" aca="1" ref="B16" ca="1">INDIRECT("'"&amp;Meta!A16&amp;"'!A1")</f>
        <v>Table B11: Selected processed vegetable import value, 2022–25</v>
      </c>
    </row>
    <row r="17" spans="1:2" x14ac:dyDescent="0.2">
      <c r="A17" s="19" t="s">
        <v>17</v>
      </c>
      <c r="B17" s="19" t="str" cm="1">
        <f t="array" aca="1" ref="B17" ca="1">INDIRECT("'"&amp;Meta!A17&amp;"'!A1")</f>
        <v>Table B12: Selected processed vegetable export value, 2022–25</v>
      </c>
    </row>
    <row r="18" spans="1:2" x14ac:dyDescent="0.2">
      <c r="A18" s="19" t="s">
        <v>18</v>
      </c>
      <c r="B18" s="19" t="str" cm="1">
        <f t="array" aca="1" ref="B18" ca="1">INDIRECT("'"&amp;Meta!A18&amp;"'!A1")</f>
        <v>Table C13: U.S. potato trade volume, September–August 2021/22–2024/25</v>
      </c>
    </row>
    <row r="19" spans="1:2" x14ac:dyDescent="0.2">
      <c r="A19" s="19" t="s">
        <v>19</v>
      </c>
      <c r="B19" s="19" t="str" cm="1">
        <f t="array" aca="1" ref="B19" ca="1">INDIRECT("'"&amp;Meta!A19&amp;"'!A1")</f>
        <v>Table D14. U.S. dry edible beans: Area, yield, production, crop value, and price, 2021–25</v>
      </c>
    </row>
    <row r="20" spans="1:2" x14ac:dyDescent="0.2">
      <c r="A20" s="19" t="s">
        <v>20</v>
      </c>
      <c r="B20" s="19" t="str" cm="1">
        <f t="array" aca="1" ref="B20" ca="1">INDIRECT("'"&amp;Meta!A20&amp;"'!A1")</f>
        <v>Table D15. U.S. dry edible peas: Area, yield, production, crop value, and price, 2021–25</v>
      </c>
    </row>
    <row r="21" spans="1:2" x14ac:dyDescent="0.2">
      <c r="A21" s="19" t="s">
        <v>21</v>
      </c>
      <c r="B21" s="19" t="str" cm="1">
        <f t="array" aca="1" ref="B21" ca="1">INDIRECT("'"&amp;Meta!A21&amp;"'!A1")</f>
        <v>Table D16. U.S. lentils: Area, yield, production, crop value, and price, 2021–25</v>
      </c>
    </row>
    <row r="22" spans="1:2" x14ac:dyDescent="0.2">
      <c r="A22" s="19" t="s">
        <v>22</v>
      </c>
      <c r="B22" s="19" t="str" cm="1">
        <f t="array" aca="1" ref="B22" ca="1">INDIRECT("'"&amp;Meta!A22&amp;"'!A1")</f>
        <v>Table D17. U.S. chickpeas, all: Area, yield, production, crop value, and price, 2021–25</v>
      </c>
    </row>
    <row r="23" spans="1:2" x14ac:dyDescent="0.2">
      <c r="A23" s="19" t="s">
        <v>23</v>
      </c>
      <c r="B23" s="19" t="str" cm="1">
        <f t="array" aca="1" ref="B23" ca="1">INDIRECT("'"&amp;Meta!A23&amp;"'!A1")</f>
        <v>Table D18. U.S. chickpeas, large: Area, yield, production, crop value, and price, 2021–25</v>
      </c>
    </row>
    <row r="24" spans="1:2" x14ac:dyDescent="0.2">
      <c r="A24" s="19" t="s">
        <v>24</v>
      </c>
      <c r="B24" s="19" t="str" cm="1">
        <f t="array" aca="1" ref="B24" ca="1">INDIRECT("'"&amp;Meta!A24&amp;"'!A1")</f>
        <v>Table D19. U.S. chickpeas, small: Area, yield, production, crop value, and price, 2021–25</v>
      </c>
    </row>
    <row r="25" spans="1:2" x14ac:dyDescent="0.2">
      <c r="A25" s="19" t="s">
        <v>25</v>
      </c>
      <c r="B25" s="19" t="str" cm="1">
        <f t="array" aca="1" ref="B25" ca="1">INDIRECT("'"&amp;Meta!A25&amp;"'!A1")</f>
        <v>Table D20. U.S. dry edible bean crop-year export volume, 2021/22–2024/25</v>
      </c>
    </row>
    <row r="26" spans="1:2" x14ac:dyDescent="0.2">
      <c r="A26" s="19" t="s">
        <v>26</v>
      </c>
      <c r="B26" s="19" t="str" cm="1">
        <f t="array" aca="1" ref="B26" ca="1">INDIRECT("'"&amp;Meta!A26&amp;"'!A1")</f>
        <v>Table D21. U.S. dry bean crop-year import volume, 2021/22–2024/25</v>
      </c>
    </row>
    <row r="27" spans="1:2" x14ac:dyDescent="0.2">
      <c r="A27" s="19" t="s">
        <v>27</v>
      </c>
      <c r="B27" s="19" t="str" cm="1">
        <f t="array" aca="1" ref="B27" ca="1">INDIRECT("'"&amp;Meta!A27&amp;"'!A1")</f>
        <v>Table D22. U.S. dry peas and lentils: Export volume by class/1, 2021/22–2024/25</v>
      </c>
    </row>
    <row r="28" spans="1:2" x14ac:dyDescent="0.2">
      <c r="A28" s="19" t="s">
        <v>28</v>
      </c>
      <c r="B28" s="19" t="str" cm="1">
        <f t="array" aca="1" ref="B28" ca="1">INDIRECT("'"&amp;Meta!A28&amp;"'!A1")</f>
        <v>Table D23. U.S. dry peas and lentils: Import volume by class/1, 2021/22–2024/25</v>
      </c>
    </row>
    <row r="29" spans="1:2" x14ac:dyDescent="0.2">
      <c r="A29" s="19" t="s">
        <v>29</v>
      </c>
      <c r="B29" s="19" t="str" cm="1">
        <f t="array" aca="1" ref="B29" ca="1">INDIRECT("'"&amp;Meta!A29&amp;"'!A1")</f>
        <v>Table D24. U.S. chickpeas: Export volume by class/1, 2021/22–2024/25</v>
      </c>
    </row>
    <row r="30" spans="1:2" x14ac:dyDescent="0.2">
      <c r="A30" s="19" t="s">
        <v>30</v>
      </c>
      <c r="B30" s="19" t="str" cm="1">
        <f t="array" aca="1" ref="B30" ca="1">INDIRECT("'"&amp;Meta!A30&amp;"'!A1")</f>
        <v>Table D25. U.S. chickpeas: Import volume by class/1, 2021/22–2024/25</v>
      </c>
    </row>
    <row r="31" spans="1:2" x14ac:dyDescent="0.2">
      <c r="A31" s="19" t="s">
        <v>31</v>
      </c>
      <c r="B31" s="19" t="str" cm="1">
        <f t="array" aca="1" ref="B31" ca="1">INDIRECT("'"&amp;Meta!A31&amp;"'!A1")</f>
        <v>Vegetables and Pulses Outlook Tables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741C-27F9-4942-85B3-5CADD962E3D1}">
  <sheetPr>
    <tabColor theme="0"/>
  </sheetPr>
  <dimension ref="A1:I54"/>
  <sheetViews>
    <sheetView showGridLines="0" workbookViewId="0"/>
  </sheetViews>
  <sheetFormatPr defaultRowHeight="14.25" x14ac:dyDescent="0.2"/>
  <cols>
    <col min="1" max="1" width="33" customWidth="1"/>
    <col min="2" max="2" width="11" customWidth="1"/>
    <col min="3" max="3" width="8.375" customWidth="1"/>
    <col min="4" max="4" width="8" customWidth="1"/>
    <col min="5" max="5" width="8.25" customWidth="1"/>
    <col min="6" max="6" width="7.875" customWidth="1"/>
    <col min="7" max="7" width="13.625" customWidth="1"/>
    <col min="9" max="9" width="19.25" customWidth="1"/>
  </cols>
  <sheetData>
    <row r="1" spans="1:9" ht="15" x14ac:dyDescent="0.25">
      <c r="A1" s="2" t="s">
        <v>32</v>
      </c>
      <c r="I1" s="312" t="str">
        <f>HYPERLINK("#'" &amp; Meta!$A$31 &amp;"'!$A$1", "Hyperlink to Index")</f>
        <v>Hyperlink to Index</v>
      </c>
    </row>
    <row r="2" spans="1:9" ht="24.75" customHeight="1" thickBot="1" x14ac:dyDescent="0.25">
      <c r="A2" s="302" t="s">
        <v>33</v>
      </c>
      <c r="B2" s="303" t="s">
        <v>34</v>
      </c>
      <c r="C2" s="304" t="s">
        <v>35</v>
      </c>
      <c r="D2" s="305" t="s">
        <v>36</v>
      </c>
      <c r="E2" s="305" t="s">
        <v>37</v>
      </c>
      <c r="F2" s="305" t="s">
        <v>38</v>
      </c>
      <c r="G2" s="306" t="s">
        <v>39</v>
      </c>
    </row>
    <row r="3" spans="1:9" x14ac:dyDescent="0.2">
      <c r="A3" s="301" t="s">
        <v>40</v>
      </c>
    </row>
    <row r="4" spans="1:9" x14ac:dyDescent="0.2">
      <c r="A4" s="265" t="s">
        <v>41</v>
      </c>
      <c r="B4" s="266" t="s">
        <v>42</v>
      </c>
      <c r="C4" s="267">
        <v>2271.2999999999997</v>
      </c>
      <c r="D4" s="267">
        <v>2239.7000000000003</v>
      </c>
      <c r="E4" s="267">
        <v>2140.1999999999998</v>
      </c>
      <c r="F4" s="267">
        <v>2023.8</v>
      </c>
      <c r="G4" s="268">
        <v>-5.4387440426128304</v>
      </c>
    </row>
    <row r="5" spans="1:9" x14ac:dyDescent="0.2">
      <c r="A5" s="269" t="s">
        <v>43</v>
      </c>
      <c r="B5" s="266" t="s">
        <v>42</v>
      </c>
      <c r="C5" s="267">
        <v>929.6</v>
      </c>
      <c r="D5" s="267">
        <v>918.2</v>
      </c>
      <c r="E5" s="267">
        <v>961.1</v>
      </c>
      <c r="F5" s="267">
        <v>925.4</v>
      </c>
      <c r="G5" s="268">
        <v>-3.7144938091769886</v>
      </c>
    </row>
    <row r="6" spans="1:9" x14ac:dyDescent="0.2">
      <c r="A6" s="269" t="s">
        <v>44</v>
      </c>
      <c r="B6" s="266" t="s">
        <v>42</v>
      </c>
      <c r="C6" s="267">
        <v>3140.3</v>
      </c>
      <c r="D6" s="267">
        <v>3067.9</v>
      </c>
      <c r="E6" s="267">
        <v>2968.8999999999996</v>
      </c>
      <c r="F6" s="267">
        <v>3838.9</v>
      </c>
      <c r="G6" s="268">
        <v>29.303782545724033</v>
      </c>
    </row>
    <row r="7" spans="1:9" ht="15" thickBot="1" x14ac:dyDescent="0.25">
      <c r="A7" s="269" t="s">
        <v>45</v>
      </c>
      <c r="B7" s="266" t="s">
        <v>42</v>
      </c>
      <c r="C7" s="270">
        <v>3.0064738292011022</v>
      </c>
      <c r="D7" s="270">
        <v>2.6269752984389347</v>
      </c>
      <c r="E7" s="270">
        <v>2.7424794306703397</v>
      </c>
      <c r="F7" s="270">
        <v>2.8783507575757574</v>
      </c>
      <c r="G7" s="268">
        <v>4.9543243747212751</v>
      </c>
    </row>
    <row r="8" spans="1:9" ht="15.75" thickTop="1" thickBot="1" x14ac:dyDescent="0.25">
      <c r="A8" s="271" t="s">
        <v>46</v>
      </c>
      <c r="B8" s="272" t="s">
        <v>42</v>
      </c>
      <c r="C8" s="273">
        <v>6344.2064738292011</v>
      </c>
      <c r="D8" s="273">
        <v>6228.4269752984401</v>
      </c>
      <c r="E8" s="273">
        <v>6072.9424794306697</v>
      </c>
      <c r="F8" s="273">
        <v>6790.9783507575758</v>
      </c>
      <c r="G8" s="274">
        <v>11.823524984123024</v>
      </c>
    </row>
    <row r="9" spans="1:9" x14ac:dyDescent="0.2">
      <c r="A9" s="264" t="s">
        <v>47</v>
      </c>
      <c r="B9" s="275"/>
    </row>
    <row r="10" spans="1:9" x14ac:dyDescent="0.2">
      <c r="A10" s="265" t="s">
        <v>48</v>
      </c>
      <c r="B10" s="266" t="s">
        <v>49</v>
      </c>
      <c r="C10" s="267">
        <v>304.29049999999995</v>
      </c>
      <c r="D10" s="267">
        <v>308.78920000000005</v>
      </c>
      <c r="E10" s="267">
        <v>304.9994999999999</v>
      </c>
      <c r="F10" s="267">
        <v>291.1816</v>
      </c>
      <c r="G10" s="268">
        <v>-4.5304664433875814</v>
      </c>
    </row>
    <row r="11" spans="1:9" x14ac:dyDescent="0.2">
      <c r="A11" s="269" t="s">
        <v>50</v>
      </c>
      <c r="B11" s="266" t="s">
        <v>49</v>
      </c>
      <c r="C11" s="267">
        <v>339.47861999999998</v>
      </c>
      <c r="D11" s="267">
        <v>337.68908000000016</v>
      </c>
      <c r="E11" s="267">
        <v>379.40140000000002</v>
      </c>
      <c r="F11" s="267">
        <v>330.57186000000002</v>
      </c>
      <c r="G11" s="268">
        <v>-12.870152824950043</v>
      </c>
    </row>
    <row r="12" spans="1:9" x14ac:dyDescent="0.2">
      <c r="A12" s="269" t="s">
        <v>43</v>
      </c>
      <c r="B12" s="266" t="s">
        <v>49</v>
      </c>
      <c r="C12" s="267">
        <v>412.63900000000001</v>
      </c>
      <c r="D12" s="267">
        <v>402.05400000000003</v>
      </c>
      <c r="E12" s="267">
        <v>440.13199999999995</v>
      </c>
      <c r="F12" s="267">
        <v>420.24199999999996</v>
      </c>
      <c r="G12" s="268">
        <v>-4.5190988158097962</v>
      </c>
    </row>
    <row r="13" spans="1:9" x14ac:dyDescent="0.2">
      <c r="A13" s="269" t="s">
        <v>44</v>
      </c>
      <c r="B13" s="266" t="s">
        <v>49</v>
      </c>
      <c r="C13" s="267">
        <v>37.885999999999996</v>
      </c>
      <c r="D13" s="267">
        <v>50.586999999999996</v>
      </c>
      <c r="E13" s="267">
        <v>52.197000000000003</v>
      </c>
      <c r="F13" s="267">
        <v>62.648999999999994</v>
      </c>
      <c r="G13" s="268">
        <v>20.024139318351608</v>
      </c>
    </row>
    <row r="14" spans="1:9" ht="15" thickBot="1" x14ac:dyDescent="0.25">
      <c r="A14" s="269" t="s">
        <v>51</v>
      </c>
      <c r="B14" s="266" t="s">
        <v>49</v>
      </c>
      <c r="C14" s="270">
        <v>7.5798659099999997</v>
      </c>
      <c r="D14" s="270">
        <v>7.0239129199999999</v>
      </c>
      <c r="E14" s="270">
        <v>7.24607651</v>
      </c>
      <c r="F14" s="270">
        <v>6.5873894700000006</v>
      </c>
      <c r="G14" s="268">
        <v>-9.0902578670122196</v>
      </c>
    </row>
    <row r="15" spans="1:9" ht="15.75" thickTop="1" thickBot="1" x14ac:dyDescent="0.25">
      <c r="A15" s="271" t="s">
        <v>46</v>
      </c>
      <c r="B15" s="272" t="s">
        <v>49</v>
      </c>
      <c r="C15" s="273">
        <v>1101.8739859100001</v>
      </c>
      <c r="D15" s="273">
        <v>1106.1431929200003</v>
      </c>
      <c r="E15" s="273">
        <v>1183.9759765099998</v>
      </c>
      <c r="F15" s="273">
        <v>1111.23184947</v>
      </c>
      <c r="G15" s="274">
        <v>-6.1440543121852205</v>
      </c>
    </row>
    <row r="16" spans="1:9" x14ac:dyDescent="0.2">
      <c r="A16" s="264" t="s">
        <v>52</v>
      </c>
    </row>
    <row r="17" spans="1:7" x14ac:dyDescent="0.2">
      <c r="A17" s="265" t="s">
        <v>48</v>
      </c>
      <c r="B17" s="266" t="s">
        <v>53</v>
      </c>
      <c r="C17" s="267">
        <v>11023.61</v>
      </c>
      <c r="D17" s="267">
        <v>15171.231999999995</v>
      </c>
      <c r="E17" s="267">
        <v>14419.615999999998</v>
      </c>
      <c r="F17" s="267">
        <v>14437.976000000001</v>
      </c>
      <c r="G17" s="268">
        <v>0.1273265529401213</v>
      </c>
    </row>
    <row r="18" spans="1:7" x14ac:dyDescent="0.2">
      <c r="A18" s="269" t="s">
        <v>50</v>
      </c>
      <c r="B18" s="266" t="s">
        <v>53</v>
      </c>
      <c r="C18" s="267">
        <v>1969.6269999999997</v>
      </c>
      <c r="D18" s="267">
        <v>2507.2489999999993</v>
      </c>
      <c r="E18" s="267">
        <v>3180.2429999999999</v>
      </c>
      <c r="F18" s="267">
        <v>2407.134</v>
      </c>
      <c r="G18" s="268">
        <v>-24.30974614204009</v>
      </c>
    </row>
    <row r="19" spans="1:7" x14ac:dyDescent="0.2">
      <c r="A19" s="269" t="s">
        <v>43</v>
      </c>
      <c r="B19" s="266" t="s">
        <v>53</v>
      </c>
      <c r="C19" s="267">
        <v>4204.1170000000002</v>
      </c>
      <c r="D19" s="267">
        <v>5166.4269999999997</v>
      </c>
      <c r="E19" s="267">
        <v>5393.3419999999996</v>
      </c>
      <c r="F19" s="267">
        <v>5078.7979999999998</v>
      </c>
      <c r="G19" s="268">
        <v>-5.8320796270661113</v>
      </c>
    </row>
    <row r="20" spans="1:7" x14ac:dyDescent="0.2">
      <c r="A20" s="269" t="s">
        <v>44</v>
      </c>
      <c r="B20" s="266" t="s">
        <v>53</v>
      </c>
      <c r="C20" s="267">
        <v>1312.0469999999998</v>
      </c>
      <c r="D20" s="267">
        <v>1602.9189999999999</v>
      </c>
      <c r="E20" s="267">
        <v>1650.607</v>
      </c>
      <c r="F20" s="267">
        <v>1902.7279999999998</v>
      </c>
      <c r="G20" s="268">
        <v>15.274441463049637</v>
      </c>
    </row>
    <row r="21" spans="1:7" ht="15" thickBot="1" x14ac:dyDescent="0.25">
      <c r="A21" s="269" t="s">
        <v>45</v>
      </c>
      <c r="B21" s="266" t="s">
        <v>53</v>
      </c>
      <c r="C21" s="267">
        <v>1063.8489</v>
      </c>
      <c r="D21" s="267">
        <v>1018.2806859999999</v>
      </c>
      <c r="E21" s="267">
        <v>1128.4838159999999</v>
      </c>
      <c r="F21" s="267">
        <v>1088.0034049999999</v>
      </c>
      <c r="G21" s="268">
        <v>-3.5871503362348678</v>
      </c>
    </row>
    <row r="22" spans="1:7" ht="15.75" thickTop="1" thickBot="1" x14ac:dyDescent="0.25">
      <c r="A22" s="271" t="s">
        <v>46</v>
      </c>
      <c r="B22" s="272" t="s">
        <v>53</v>
      </c>
      <c r="C22" s="273">
        <v>19573.249899999999</v>
      </c>
      <c r="D22" s="273">
        <v>25466.107685999988</v>
      </c>
      <c r="E22" s="273">
        <v>25772.291815999997</v>
      </c>
      <c r="F22" s="273">
        <v>24914.639404999998</v>
      </c>
      <c r="G22" s="274">
        <v>-3.3278080859985848</v>
      </c>
    </row>
    <row r="23" spans="1:7" x14ac:dyDescent="0.2">
      <c r="A23" s="264" t="s">
        <v>54</v>
      </c>
    </row>
    <row r="24" spans="1:7" x14ac:dyDescent="0.2">
      <c r="A24" s="269" t="s">
        <v>55</v>
      </c>
      <c r="B24" s="266" t="s">
        <v>53</v>
      </c>
      <c r="C24" s="267">
        <v>10003.868168000001</v>
      </c>
      <c r="D24" s="267">
        <v>10683.321212999999</v>
      </c>
      <c r="E24" s="267">
        <v>11428.824336</v>
      </c>
      <c r="F24" s="267">
        <v>12499.294162</v>
      </c>
      <c r="G24" s="268">
        <v>9.3664037046058635</v>
      </c>
    </row>
    <row r="25" spans="1:7" x14ac:dyDescent="0.2">
      <c r="A25" s="269" t="s">
        <v>56</v>
      </c>
      <c r="B25" s="266" t="s">
        <v>53</v>
      </c>
      <c r="C25" s="267">
        <v>3868.6646049999999</v>
      </c>
      <c r="D25" s="267">
        <v>4393.699877</v>
      </c>
      <c r="E25" s="267">
        <v>4440.7688989999997</v>
      </c>
      <c r="F25" s="267">
        <v>4892.5482769999999</v>
      </c>
      <c r="G25" s="268">
        <v>10.17344942452949</v>
      </c>
    </row>
    <row r="26" spans="1:7" x14ac:dyDescent="0.2">
      <c r="A26" s="269" t="s">
        <v>57</v>
      </c>
      <c r="B26" s="266" t="s">
        <v>53</v>
      </c>
      <c r="C26" s="267">
        <v>2022.3385040000001</v>
      </c>
      <c r="D26" s="267">
        <v>2534.0662889999999</v>
      </c>
      <c r="E26" s="267">
        <v>3092.6437959999998</v>
      </c>
      <c r="F26" s="267">
        <v>3314.6214300000001</v>
      </c>
      <c r="G26" s="268">
        <v>7.1776010637598864</v>
      </c>
    </row>
    <row r="27" spans="1:7" x14ac:dyDescent="0.2">
      <c r="A27" s="269" t="s">
        <v>44</v>
      </c>
      <c r="B27" s="266" t="s">
        <v>53</v>
      </c>
      <c r="C27" s="267">
        <v>354.64755100000002</v>
      </c>
      <c r="D27" s="267">
        <v>403.64238899999998</v>
      </c>
      <c r="E27" s="267">
        <v>415.40259800000001</v>
      </c>
      <c r="F27" s="267">
        <v>386.51788299999998</v>
      </c>
      <c r="G27" s="268">
        <v>-6.9534266610436601</v>
      </c>
    </row>
    <row r="28" spans="1:7" ht="15" thickBot="1" x14ac:dyDescent="0.25">
      <c r="A28" s="269" t="s">
        <v>51</v>
      </c>
      <c r="B28" s="266" t="s">
        <v>53</v>
      </c>
      <c r="C28" s="267">
        <v>594.51362300000005</v>
      </c>
      <c r="D28" s="267">
        <v>664.332221</v>
      </c>
      <c r="E28" s="267">
        <v>628.58155999999997</v>
      </c>
      <c r="F28" s="267">
        <v>653.88122299999998</v>
      </c>
      <c r="G28" s="268">
        <v>4.024881512591616</v>
      </c>
    </row>
    <row r="29" spans="1:7" ht="15.75" thickTop="1" thickBot="1" x14ac:dyDescent="0.25">
      <c r="A29" s="271" t="s">
        <v>46</v>
      </c>
      <c r="B29" s="272" t="s">
        <v>53</v>
      </c>
      <c r="C29" s="273">
        <v>16844.032450999999</v>
      </c>
      <c r="D29" s="273">
        <v>18679.061988999998</v>
      </c>
      <c r="E29" s="273">
        <v>20006.221189</v>
      </c>
      <c r="F29" s="273">
        <v>21746.862975</v>
      </c>
      <c r="G29" s="274">
        <v>8.7005025564600658</v>
      </c>
    </row>
    <row r="30" spans="1:7" x14ac:dyDescent="0.2">
      <c r="A30" s="264" t="s">
        <v>58</v>
      </c>
    </row>
    <row r="31" spans="1:7" x14ac:dyDescent="0.2">
      <c r="A31" s="269" t="s">
        <v>55</v>
      </c>
      <c r="B31" s="266" t="s">
        <v>53</v>
      </c>
      <c r="C31" s="267">
        <v>2396.205547</v>
      </c>
      <c r="D31" s="267">
        <v>2486.9608840000001</v>
      </c>
      <c r="E31" s="267">
        <v>2387.598551</v>
      </c>
      <c r="F31" s="267">
        <v>2573.9291069999999</v>
      </c>
      <c r="G31" s="268">
        <v>7.8040990568518653</v>
      </c>
    </row>
    <row r="32" spans="1:7" x14ac:dyDescent="0.2">
      <c r="A32" s="269" t="s">
        <v>56</v>
      </c>
      <c r="B32" s="266" t="s">
        <v>53</v>
      </c>
      <c r="C32" s="267">
        <v>1538.169181</v>
      </c>
      <c r="D32" s="267">
        <v>1617.2940699999999</v>
      </c>
      <c r="E32" s="267">
        <v>1626.8721949999999</v>
      </c>
      <c r="F32" s="267">
        <v>1811.106556</v>
      </c>
      <c r="G32" s="268">
        <v>11.324452010810848</v>
      </c>
    </row>
    <row r="33" spans="1:7" x14ac:dyDescent="0.2">
      <c r="A33" s="269" t="s">
        <v>57</v>
      </c>
      <c r="B33" s="266" t="s">
        <v>53</v>
      </c>
      <c r="C33" s="267">
        <v>1869.104458</v>
      </c>
      <c r="D33" s="267">
        <v>2082.496885</v>
      </c>
      <c r="E33" s="267">
        <v>2291.4944860000001</v>
      </c>
      <c r="F33" s="267">
        <v>2317.6383510000001</v>
      </c>
      <c r="G33" s="268">
        <v>1.1409089203455292</v>
      </c>
    </row>
    <row r="34" spans="1:7" x14ac:dyDescent="0.2">
      <c r="A34" s="269" t="s">
        <v>44</v>
      </c>
      <c r="B34" s="266" t="s">
        <v>53</v>
      </c>
      <c r="C34" s="267">
        <v>732.01381100000003</v>
      </c>
      <c r="D34" s="267">
        <v>664.23858900000005</v>
      </c>
      <c r="E34" s="267">
        <v>978.62579700000003</v>
      </c>
      <c r="F34" s="267">
        <v>1131.4707069999999</v>
      </c>
      <c r="G34" s="268">
        <v>15.618320145304732</v>
      </c>
    </row>
    <row r="35" spans="1:7" ht="15" thickBot="1" x14ac:dyDescent="0.25">
      <c r="A35" s="269" t="s">
        <v>59</v>
      </c>
      <c r="B35" s="266" t="s">
        <v>53</v>
      </c>
      <c r="C35" s="267">
        <v>41.815046000000002</v>
      </c>
      <c r="D35" s="267">
        <v>40.810893999999998</v>
      </c>
      <c r="E35" s="267">
        <v>32.311166</v>
      </c>
      <c r="F35" s="267">
        <v>26.113710000000001</v>
      </c>
      <c r="G35" s="268">
        <v>-19.18053963140791</v>
      </c>
    </row>
    <row r="36" spans="1:7" ht="15.75" thickTop="1" thickBot="1" x14ac:dyDescent="0.25">
      <c r="A36" s="271" t="s">
        <v>46</v>
      </c>
      <c r="B36" s="272" t="s">
        <v>53</v>
      </c>
      <c r="C36" s="273">
        <v>6577.3080429999991</v>
      </c>
      <c r="D36" s="273">
        <v>6891.8013220000012</v>
      </c>
      <c r="E36" s="273">
        <v>7316.9021950000006</v>
      </c>
      <c r="F36" s="273">
        <v>7860.2584310000002</v>
      </c>
      <c r="G36" s="274">
        <v>7.4260420806403715</v>
      </c>
    </row>
    <row r="37" spans="1:7" x14ac:dyDescent="0.2">
      <c r="A37" s="264" t="s">
        <v>60</v>
      </c>
    </row>
    <row r="38" spans="1:7" x14ac:dyDescent="0.2">
      <c r="A38" s="269" t="s">
        <v>55</v>
      </c>
      <c r="B38" s="266" t="s">
        <v>61</v>
      </c>
      <c r="C38" s="276">
        <v>157.50673114350863</v>
      </c>
      <c r="D38" s="276">
        <v>160.43432933662893</v>
      </c>
      <c r="E38" s="276">
        <v>153.09404774507357</v>
      </c>
      <c r="F38" s="276">
        <v>148.09051168734592</v>
      </c>
      <c r="G38" s="268">
        <v>-3.2682760247213172</v>
      </c>
    </row>
    <row r="39" spans="1:7" x14ac:dyDescent="0.2">
      <c r="A39" s="269" t="s">
        <v>56</v>
      </c>
      <c r="B39" s="266" t="s">
        <v>61</v>
      </c>
      <c r="C39" s="276">
        <v>111.57170207505943</v>
      </c>
      <c r="D39" s="276">
        <v>114.13444491539418</v>
      </c>
      <c r="E39" s="276">
        <v>104.38647180620958</v>
      </c>
      <c r="F39" s="276">
        <v>95.63930382276601</v>
      </c>
      <c r="G39" s="268">
        <v>-8.3795992259250163</v>
      </c>
    </row>
    <row r="40" spans="1:7" x14ac:dyDescent="0.2">
      <c r="A40" s="269" t="s">
        <v>43</v>
      </c>
      <c r="B40" s="266" t="s">
        <v>61</v>
      </c>
      <c r="C40" s="276">
        <v>112.76727</v>
      </c>
      <c r="D40" s="276">
        <v>112.76199999999999</v>
      </c>
      <c r="E40" s="276">
        <v>116.86484999999999</v>
      </c>
      <c r="F40" s="276">
        <v>117.233</v>
      </c>
      <c r="G40" s="268">
        <v>0.31502201046766931</v>
      </c>
    </row>
    <row r="41" spans="1:7" x14ac:dyDescent="0.2">
      <c r="A41" s="269" t="s">
        <v>44</v>
      </c>
      <c r="B41" s="266" t="s">
        <v>61</v>
      </c>
      <c r="C41" s="276">
        <v>7.9075109493334885</v>
      </c>
      <c r="D41" s="276">
        <v>12.010477979410776</v>
      </c>
      <c r="E41" s="276">
        <v>10.489035889686363</v>
      </c>
      <c r="F41" s="276">
        <v>11.247349429977177</v>
      </c>
      <c r="G41" s="268">
        <v>7.2295828545733798</v>
      </c>
    </row>
    <row r="42" spans="1:7" ht="15" thickBot="1" x14ac:dyDescent="0.25">
      <c r="A42" s="277" t="s">
        <v>62</v>
      </c>
      <c r="B42" s="278" t="s">
        <v>61</v>
      </c>
      <c r="C42" s="279">
        <v>3.7028035241823218</v>
      </c>
      <c r="D42" s="279">
        <v>3.6386905331847768</v>
      </c>
      <c r="E42" s="279">
        <v>3.557076097392903</v>
      </c>
      <c r="F42" s="279">
        <v>3.3334272791481041</v>
      </c>
      <c r="G42" s="268">
        <v>-6.2874341768712316</v>
      </c>
    </row>
    <row r="43" spans="1:7" ht="15" thickTop="1" x14ac:dyDescent="0.2">
      <c r="A43" s="280" t="s">
        <v>46</v>
      </c>
      <c r="B43" s="281" t="s">
        <v>61</v>
      </c>
      <c r="C43" s="282">
        <v>393.45601769208389</v>
      </c>
      <c r="D43" s="282">
        <v>402.97994276461867</v>
      </c>
      <c r="E43" s="282">
        <v>388.39148153836237</v>
      </c>
      <c r="F43" s="282">
        <v>375.54359221923721</v>
      </c>
      <c r="G43" s="283">
        <v>-3.3079740235899435</v>
      </c>
    </row>
    <row r="44" spans="1:7" ht="12" customHeight="1" x14ac:dyDescent="0.2">
      <c r="A44" s="73" t="s">
        <v>63</v>
      </c>
    </row>
    <row r="45" spans="1:7" ht="12" customHeight="1" x14ac:dyDescent="0.2">
      <c r="A45" s="73" t="s">
        <v>64</v>
      </c>
    </row>
    <row r="46" spans="1:7" ht="12" customHeight="1" x14ac:dyDescent="0.2">
      <c r="A46" s="73" t="s">
        <v>65</v>
      </c>
    </row>
    <row r="47" spans="1:7" ht="12" customHeight="1" x14ac:dyDescent="0.2">
      <c r="A47" s="73" t="s">
        <v>66</v>
      </c>
    </row>
    <row r="48" spans="1:7" ht="12" customHeight="1" x14ac:dyDescent="0.2">
      <c r="A48" s="73" t="s">
        <v>67</v>
      </c>
    </row>
    <row r="49" spans="1:1" ht="12" customHeight="1" x14ac:dyDescent="0.2">
      <c r="A49" s="73" t="s">
        <v>68</v>
      </c>
    </row>
    <row r="50" spans="1:1" ht="12" customHeight="1" x14ac:dyDescent="0.2">
      <c r="A50" s="73" t="s">
        <v>69</v>
      </c>
    </row>
    <row r="51" spans="1:1" ht="12" customHeight="1" x14ac:dyDescent="0.2">
      <c r="A51" s="73" t="s">
        <v>70</v>
      </c>
    </row>
    <row r="52" spans="1:1" ht="12" customHeight="1" x14ac:dyDescent="0.2">
      <c r="A52" s="73" t="s">
        <v>71</v>
      </c>
    </row>
    <row r="53" spans="1:1" ht="12" customHeight="1" x14ac:dyDescent="0.2">
      <c r="A53" s="74" t="s">
        <v>72</v>
      </c>
    </row>
    <row r="54" spans="1:1" ht="12" customHeight="1" x14ac:dyDescent="0.2">
      <c r="A54" s="74" t="s">
        <v>73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CA3E-AAEB-4F0F-8D8D-631D67D6C5A3}">
  <sheetPr>
    <tabColor theme="0"/>
  </sheetPr>
  <dimension ref="A1:I20"/>
  <sheetViews>
    <sheetView showGridLines="0" workbookViewId="0"/>
  </sheetViews>
  <sheetFormatPr defaultRowHeight="14.25" x14ac:dyDescent="0.2"/>
  <cols>
    <col min="1" max="1" width="16" customWidth="1"/>
    <col min="2" max="5" width="14.125" customWidth="1"/>
    <col min="6" max="6" width="14.25" customWidth="1"/>
    <col min="9" max="9" width="19.25" customWidth="1"/>
  </cols>
  <sheetData>
    <row r="1" spans="1:9" ht="15" x14ac:dyDescent="0.25">
      <c r="A1" s="2" t="s">
        <v>74</v>
      </c>
      <c r="I1" s="312" t="str">
        <f>HYPERLINK("#'" &amp; Meta!$A$31 &amp;"'!$A$1", "Hyperlink to Index")</f>
        <v>Hyperlink to Index</v>
      </c>
    </row>
    <row r="2" spans="1:9" ht="24.75" thickBot="1" x14ac:dyDescent="0.25">
      <c r="A2" s="242" t="s">
        <v>75</v>
      </c>
      <c r="B2" s="243" t="s">
        <v>76</v>
      </c>
      <c r="C2" s="243" t="s">
        <v>77</v>
      </c>
      <c r="D2" s="243" t="s">
        <v>78</v>
      </c>
      <c r="E2" s="243" t="s">
        <v>79</v>
      </c>
      <c r="F2" s="244" t="s">
        <v>80</v>
      </c>
    </row>
    <row r="3" spans="1:9" x14ac:dyDescent="0.2">
      <c r="A3" s="14" t="s">
        <v>81</v>
      </c>
      <c r="B3" s="15">
        <v>9856</v>
      </c>
      <c r="C3" s="15">
        <v>9812</v>
      </c>
      <c r="D3" s="15">
        <v>10288</v>
      </c>
      <c r="E3" s="15">
        <v>9698</v>
      </c>
      <c r="F3" s="16">
        <v>-5.7348367029549046</v>
      </c>
    </row>
    <row r="4" spans="1:9" x14ac:dyDescent="0.2">
      <c r="A4" s="17" t="s">
        <v>82</v>
      </c>
      <c r="B4" s="15">
        <v>4574</v>
      </c>
      <c r="C4" s="15">
        <v>4428</v>
      </c>
      <c r="D4" s="15">
        <v>4365</v>
      </c>
      <c r="E4" s="15">
        <v>4177</v>
      </c>
      <c r="F4" s="16">
        <v>-4.3069873997709003</v>
      </c>
    </row>
    <row r="5" spans="1:9" x14ac:dyDescent="0.2">
      <c r="A5" s="17" t="s">
        <v>83</v>
      </c>
      <c r="B5" s="18">
        <v>3691</v>
      </c>
      <c r="C5" s="18">
        <v>3607</v>
      </c>
      <c r="D5" s="18">
        <v>4173</v>
      </c>
      <c r="E5" s="18">
        <v>3906</v>
      </c>
      <c r="F5" s="16">
        <v>-6.3982746225736857</v>
      </c>
    </row>
    <row r="6" spans="1:9" x14ac:dyDescent="0.2">
      <c r="A6" s="17" t="s">
        <v>84</v>
      </c>
      <c r="B6" s="15">
        <v>1592</v>
      </c>
      <c r="C6" s="15">
        <v>1777</v>
      </c>
      <c r="D6" s="15">
        <v>1750</v>
      </c>
      <c r="E6" s="15">
        <v>1614</v>
      </c>
      <c r="F6" s="16">
        <v>-7.771428571428574</v>
      </c>
    </row>
    <row r="7" spans="1:9" x14ac:dyDescent="0.2">
      <c r="A7" s="14" t="s">
        <v>85</v>
      </c>
      <c r="B7" s="15">
        <v>6378</v>
      </c>
      <c r="C7" s="15">
        <v>6073</v>
      </c>
      <c r="D7" s="15">
        <v>6340</v>
      </c>
      <c r="E7" s="15">
        <v>6545</v>
      </c>
      <c r="F7" s="16">
        <v>3.2334384858044185</v>
      </c>
    </row>
    <row r="8" spans="1:9" x14ac:dyDescent="0.2">
      <c r="A8" s="14" t="s">
        <v>86</v>
      </c>
      <c r="B8" s="15">
        <v>2076</v>
      </c>
      <c r="C8" s="15">
        <v>2139</v>
      </c>
      <c r="D8" s="15">
        <v>2174</v>
      </c>
      <c r="E8" s="15">
        <v>1980</v>
      </c>
      <c r="F8" s="16">
        <v>-8.9236430542778304</v>
      </c>
    </row>
    <row r="9" spans="1:9" x14ac:dyDescent="0.2">
      <c r="A9" s="14" t="s">
        <v>87</v>
      </c>
      <c r="B9" s="15">
        <v>2278</v>
      </c>
      <c r="C9" s="15">
        <v>2498</v>
      </c>
      <c r="D9" s="15">
        <v>2316</v>
      </c>
      <c r="E9" s="15">
        <v>1955</v>
      </c>
      <c r="F9" s="16">
        <v>-15.587219343696024</v>
      </c>
    </row>
    <row r="10" spans="1:9" ht="15" thickBot="1" x14ac:dyDescent="0.25">
      <c r="A10" s="14" t="s">
        <v>88</v>
      </c>
      <c r="B10" s="15">
        <v>2213</v>
      </c>
      <c r="C10" s="15">
        <v>2300</v>
      </c>
      <c r="D10" s="15">
        <v>2088</v>
      </c>
      <c r="E10" s="15">
        <v>1865</v>
      </c>
      <c r="F10" s="16">
        <v>-10.680076628352486</v>
      </c>
    </row>
    <row r="11" spans="1:9" ht="15" thickTop="1" x14ac:dyDescent="0.2">
      <c r="A11" s="239" t="s">
        <v>89</v>
      </c>
      <c r="B11" s="240">
        <v>22801</v>
      </c>
      <c r="C11" s="240">
        <v>22822</v>
      </c>
      <c r="D11" s="240">
        <v>23206</v>
      </c>
      <c r="E11" s="240">
        <v>22043</v>
      </c>
      <c r="F11" s="241">
        <v>-5.0116349220029281</v>
      </c>
    </row>
    <row r="12" spans="1:9" x14ac:dyDescent="0.2">
      <c r="A12" s="5" t="s">
        <v>90</v>
      </c>
    </row>
    <row r="13" spans="1:9" x14ac:dyDescent="0.2">
      <c r="A13" s="5" t="s">
        <v>91</v>
      </c>
    </row>
    <row r="14" spans="1:9" x14ac:dyDescent="0.2">
      <c r="A14" s="5" t="s">
        <v>92</v>
      </c>
    </row>
    <row r="15" spans="1:9" x14ac:dyDescent="0.2">
      <c r="A15" s="5" t="s">
        <v>93</v>
      </c>
    </row>
    <row r="16" spans="1:9" x14ac:dyDescent="0.2">
      <c r="A16" s="4" t="s">
        <v>94</v>
      </c>
    </row>
    <row r="17" spans="1:1" x14ac:dyDescent="0.2">
      <c r="A17" s="4" t="s">
        <v>95</v>
      </c>
    </row>
    <row r="19" spans="1:1" x14ac:dyDescent="0.2">
      <c r="A19" s="5"/>
    </row>
    <row r="20" spans="1:1" x14ac:dyDescent="0.2">
      <c r="A20" s="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F8A6-564D-4DF8-9F22-C045E66FFC84}">
  <sheetPr>
    <tabColor theme="0"/>
    <pageSetUpPr autoPageBreaks="0"/>
  </sheetPr>
  <dimension ref="A1:I24"/>
  <sheetViews>
    <sheetView showGridLines="0" zoomScaleNormal="100" workbookViewId="0"/>
  </sheetViews>
  <sheetFormatPr defaultRowHeight="14.25" x14ac:dyDescent="0.2"/>
  <cols>
    <col min="1" max="1" width="20.75" customWidth="1"/>
    <col min="2" max="4" width="15.875" customWidth="1"/>
    <col min="5" max="6" width="14.5" customWidth="1"/>
    <col min="7" max="7" width="13.375" customWidth="1"/>
    <col min="9" max="9" width="19.25" customWidth="1"/>
  </cols>
  <sheetData>
    <row r="1" spans="1:9" ht="15" x14ac:dyDescent="0.25">
      <c r="A1" s="2" t="s">
        <v>96</v>
      </c>
      <c r="I1" s="312" t="str">
        <f>HYPERLINK("#'" &amp; Meta!$A$31 &amp;"'!$A$1", "Hyperlink to Index")</f>
        <v>Hyperlink to Index</v>
      </c>
    </row>
    <row r="2" spans="1:9" ht="36" x14ac:dyDescent="0.2">
      <c r="A2" s="135" t="s">
        <v>97</v>
      </c>
      <c r="B2" s="226" t="s">
        <v>98</v>
      </c>
      <c r="C2" s="226" t="s">
        <v>99</v>
      </c>
      <c r="D2" s="226" t="s">
        <v>100</v>
      </c>
      <c r="E2" s="226" t="s">
        <v>101</v>
      </c>
      <c r="F2" s="226" t="s">
        <v>102</v>
      </c>
      <c r="G2" s="226" t="s">
        <v>103</v>
      </c>
    </row>
    <row r="3" spans="1:9" x14ac:dyDescent="0.2">
      <c r="A3" s="136" t="s">
        <v>104</v>
      </c>
      <c r="B3" s="137">
        <v>131.69999999999999</v>
      </c>
      <c r="C3" s="137">
        <v>138.69999999999999</v>
      </c>
      <c r="D3" s="137">
        <v>138.69999999999999</v>
      </c>
      <c r="E3" s="137">
        <v>138.69999999999999</v>
      </c>
      <c r="F3" s="137">
        <v>138.69999999999999</v>
      </c>
      <c r="G3" s="138">
        <v>0</v>
      </c>
    </row>
    <row r="4" spans="1:9" x14ac:dyDescent="0.2">
      <c r="A4" s="132" t="s">
        <v>105</v>
      </c>
      <c r="B4" s="133">
        <v>167.8</v>
      </c>
      <c r="C4" s="133">
        <v>115.4</v>
      </c>
      <c r="D4" s="133">
        <v>103.4</v>
      </c>
      <c r="E4" s="133">
        <v>105.3</v>
      </c>
      <c r="F4" s="133">
        <v>107.80000000000001</v>
      </c>
      <c r="G4" s="134">
        <v>2.3741690408357163</v>
      </c>
    </row>
    <row r="5" spans="1:9" x14ac:dyDescent="0.2">
      <c r="A5" s="136" t="s">
        <v>106</v>
      </c>
      <c r="B5" s="137">
        <v>145.6</v>
      </c>
      <c r="C5" s="137">
        <v>104.2</v>
      </c>
      <c r="D5" s="137">
        <v>106.1</v>
      </c>
      <c r="E5" s="137">
        <v>106.6</v>
      </c>
      <c r="F5" s="137">
        <v>108.9</v>
      </c>
      <c r="G5" s="138">
        <v>2.157598499061919</v>
      </c>
    </row>
    <row r="6" spans="1:9" x14ac:dyDescent="0.2">
      <c r="A6" s="132" t="s">
        <v>107</v>
      </c>
      <c r="B6" s="133">
        <v>120.5</v>
      </c>
      <c r="C6" s="133">
        <v>114.6</v>
      </c>
      <c r="D6" s="133">
        <v>105.5</v>
      </c>
      <c r="E6" s="133">
        <v>104.9</v>
      </c>
      <c r="F6" s="133">
        <v>105.8</v>
      </c>
      <c r="G6" s="134">
        <v>0.85795996186843748</v>
      </c>
    </row>
    <row r="7" spans="1:9" x14ac:dyDescent="0.2">
      <c r="A7" s="136" t="s">
        <v>108</v>
      </c>
      <c r="B7" s="137">
        <v>177.9</v>
      </c>
      <c r="C7" s="137">
        <v>150.69999999999999</v>
      </c>
      <c r="D7" s="137">
        <v>138.69999999999999</v>
      </c>
      <c r="E7" s="137">
        <v>137.94999999999999</v>
      </c>
      <c r="F7" s="137">
        <v>139.1</v>
      </c>
      <c r="G7" s="138">
        <v>0.83363537513592156</v>
      </c>
    </row>
    <row r="8" spans="1:9" x14ac:dyDescent="0.2">
      <c r="A8" s="132" t="s">
        <v>109</v>
      </c>
      <c r="B8" s="133">
        <v>116.6</v>
      </c>
      <c r="C8" s="133">
        <v>115</v>
      </c>
      <c r="D8" s="133">
        <v>105.9</v>
      </c>
      <c r="E8" s="133">
        <v>105.3</v>
      </c>
      <c r="F8" s="133">
        <v>106.2</v>
      </c>
      <c r="G8" s="134">
        <v>0.85470085470085166</v>
      </c>
    </row>
    <row r="9" spans="1:9" x14ac:dyDescent="0.2">
      <c r="A9" s="136" t="s">
        <v>110</v>
      </c>
      <c r="B9" s="137">
        <v>112.9</v>
      </c>
      <c r="C9" s="137">
        <v>97.8</v>
      </c>
      <c r="D9" s="137">
        <v>87.3</v>
      </c>
      <c r="E9" s="137">
        <v>91.65</v>
      </c>
      <c r="F9" s="137">
        <v>84.8</v>
      </c>
      <c r="G9" s="138">
        <v>-7.4740861974904593</v>
      </c>
    </row>
    <row r="10" spans="1:9" x14ac:dyDescent="0.2">
      <c r="A10" s="132" t="s">
        <v>111</v>
      </c>
      <c r="B10" s="133">
        <v>104.4</v>
      </c>
      <c r="C10" s="133">
        <v>97</v>
      </c>
      <c r="D10" s="133">
        <v>91.5</v>
      </c>
      <c r="E10" s="133">
        <v>87.05</v>
      </c>
      <c r="F10" s="133">
        <v>86</v>
      </c>
      <c r="G10" s="134">
        <v>-1.2062033314187204</v>
      </c>
    </row>
    <row r="11" spans="1:9" x14ac:dyDescent="0.2">
      <c r="A11" s="136" t="s">
        <v>112</v>
      </c>
      <c r="B11" s="137">
        <v>152.6</v>
      </c>
      <c r="C11" s="137">
        <v>162.9</v>
      </c>
      <c r="D11" s="137">
        <v>165.2</v>
      </c>
      <c r="E11" s="137">
        <v>164.14999999999998</v>
      </c>
      <c r="F11" s="137">
        <v>166.2</v>
      </c>
      <c r="G11" s="138">
        <v>1.248857752056054</v>
      </c>
    </row>
    <row r="12" spans="1:9" x14ac:dyDescent="0.2">
      <c r="A12" s="132" t="s">
        <v>113</v>
      </c>
      <c r="B12" s="133">
        <v>142.1</v>
      </c>
      <c r="C12" s="133">
        <v>144.4</v>
      </c>
      <c r="D12" s="133">
        <v>142.80000000000001</v>
      </c>
      <c r="E12" s="133">
        <v>142.85</v>
      </c>
      <c r="F12" s="133">
        <v>144.30000000000001</v>
      </c>
      <c r="G12" s="134">
        <v>1.0150507525376495</v>
      </c>
    </row>
    <row r="13" spans="1:9" x14ac:dyDescent="0.2">
      <c r="A13" s="136" t="s">
        <v>114</v>
      </c>
      <c r="B13" s="137">
        <v>126</v>
      </c>
      <c r="C13" s="137">
        <v>141.19999999999999</v>
      </c>
      <c r="D13" s="137">
        <v>143.5</v>
      </c>
      <c r="E13" s="137">
        <v>143.5</v>
      </c>
      <c r="F13" s="137">
        <v>143.5</v>
      </c>
      <c r="G13" s="138">
        <v>0</v>
      </c>
    </row>
    <row r="14" spans="1:9" x14ac:dyDescent="0.2">
      <c r="A14" s="132" t="s">
        <v>115</v>
      </c>
      <c r="B14" s="133">
        <v>163.6</v>
      </c>
      <c r="C14" s="133">
        <v>165</v>
      </c>
      <c r="D14" s="133">
        <v>166.8</v>
      </c>
      <c r="E14" s="133">
        <v>166.89999999999998</v>
      </c>
      <c r="F14" s="133">
        <v>168.15</v>
      </c>
      <c r="G14" s="134">
        <v>0.74895146794489165</v>
      </c>
    </row>
    <row r="15" spans="1:9" x14ac:dyDescent="0.2">
      <c r="A15" s="136" t="s">
        <v>116</v>
      </c>
      <c r="B15" s="137">
        <v>126.1</v>
      </c>
      <c r="C15" s="137">
        <v>137.5</v>
      </c>
      <c r="D15" s="137">
        <v>140.30000000000001</v>
      </c>
      <c r="E15" s="137">
        <v>140.30000000000001</v>
      </c>
      <c r="F15" s="137">
        <v>143.30000000000001</v>
      </c>
      <c r="G15" s="138">
        <v>2.1382751247327247</v>
      </c>
    </row>
    <row r="16" spans="1:9" x14ac:dyDescent="0.2">
      <c r="A16" s="132" t="s">
        <v>117</v>
      </c>
      <c r="B16" s="133">
        <v>131.6</v>
      </c>
      <c r="C16" s="133">
        <v>153.5</v>
      </c>
      <c r="D16" s="133">
        <v>158</v>
      </c>
      <c r="E16" s="133">
        <v>158</v>
      </c>
      <c r="F16" s="133">
        <v>149.6</v>
      </c>
      <c r="G16" s="134">
        <v>-5.3164556962025378</v>
      </c>
    </row>
    <row r="17" spans="1:7" x14ac:dyDescent="0.2">
      <c r="A17" s="136" t="s">
        <v>118</v>
      </c>
      <c r="B17" s="137">
        <v>146.19999999999999</v>
      </c>
      <c r="C17" s="137">
        <v>152.69999999999999</v>
      </c>
      <c r="D17" s="137">
        <v>161.6</v>
      </c>
      <c r="E17" s="137">
        <v>161.6</v>
      </c>
      <c r="F17" s="137">
        <v>169.6</v>
      </c>
      <c r="G17" s="138">
        <v>4.9504950495049549</v>
      </c>
    </row>
    <row r="18" spans="1:7" x14ac:dyDescent="0.2">
      <c r="A18" s="132" t="s">
        <v>119</v>
      </c>
      <c r="B18" s="133">
        <v>156.9</v>
      </c>
      <c r="C18" s="133">
        <v>165.5</v>
      </c>
      <c r="D18" s="133">
        <v>171</v>
      </c>
      <c r="E18" s="133">
        <v>174.2</v>
      </c>
      <c r="F18" s="133">
        <v>170.8</v>
      </c>
      <c r="G18" s="134">
        <v>-1.9517795637198465</v>
      </c>
    </row>
    <row r="19" spans="1:7" x14ac:dyDescent="0.2">
      <c r="A19" s="136" t="s">
        <v>120</v>
      </c>
      <c r="B19" s="137">
        <v>139.30000000000001</v>
      </c>
      <c r="C19" s="137">
        <v>139.6</v>
      </c>
      <c r="D19" s="137">
        <v>138.5</v>
      </c>
      <c r="E19" s="137">
        <v>138.55000000000001</v>
      </c>
      <c r="F19" s="137">
        <v>143.25</v>
      </c>
      <c r="G19" s="138">
        <v>3.3922771562612697</v>
      </c>
    </row>
    <row r="20" spans="1:7" x14ac:dyDescent="0.2">
      <c r="A20" s="132" t="s">
        <v>121</v>
      </c>
      <c r="B20" s="133">
        <v>142.34180000000001</v>
      </c>
      <c r="C20" s="133">
        <v>142.476</v>
      </c>
      <c r="D20" s="133">
        <v>142.89170000000001</v>
      </c>
      <c r="E20" s="133">
        <v>144.14049999999997</v>
      </c>
      <c r="F20" s="133">
        <v>143.38630000000001</v>
      </c>
      <c r="G20" s="134">
        <v>-0.52323947814804095</v>
      </c>
    </row>
    <row r="21" spans="1:7" x14ac:dyDescent="0.2">
      <c r="A21" s="5" t="s">
        <v>122</v>
      </c>
    </row>
    <row r="22" spans="1:7" x14ac:dyDescent="0.2">
      <c r="A22" s="5" t="s">
        <v>123</v>
      </c>
    </row>
    <row r="23" spans="1:7" x14ac:dyDescent="0.2">
      <c r="A23" s="5" t="s">
        <v>124</v>
      </c>
    </row>
    <row r="24" spans="1:7" x14ac:dyDescent="0.2">
      <c r="A24" s="5" t="s">
        <v>125</v>
      </c>
    </row>
  </sheetData>
  <phoneticPr fontId="24" type="noConversion"/>
  <pageMargins left="0.7" right="0.7" top="0.75" bottom="0.75" header="0.3" footer="0.3"/>
  <colBreaks count="1" manualBreakCount="1">
    <brk id="7" max="1048575" man="1"/>
  </colBreak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6762-ABC2-4F27-AA28-AADDAE359C69}">
  <sheetPr>
    <tabColor theme="0"/>
  </sheetPr>
  <dimension ref="A1:I33"/>
  <sheetViews>
    <sheetView showGridLines="0" workbookViewId="0"/>
  </sheetViews>
  <sheetFormatPr defaultRowHeight="14.25" x14ac:dyDescent="0.2"/>
  <cols>
    <col min="1" max="1" width="18.75" customWidth="1"/>
    <col min="2" max="6" width="17.125" customWidth="1"/>
    <col min="7" max="7" width="14.75" customWidth="1"/>
    <col min="9" max="9" width="19.25" customWidth="1"/>
  </cols>
  <sheetData>
    <row r="1" spans="1:9" ht="15" x14ac:dyDescent="0.25">
      <c r="A1" s="2" t="s">
        <v>126</v>
      </c>
      <c r="I1" s="312" t="str">
        <f>HYPERLINK("#'" &amp; Meta!$A$31 &amp;"'!$A$1", "Hyperlink to Index")</f>
        <v>Hyperlink to Index</v>
      </c>
    </row>
    <row r="2" spans="1:9" ht="24.75" thickBot="1" x14ac:dyDescent="0.25">
      <c r="A2" s="12" t="s">
        <v>75</v>
      </c>
      <c r="B2" s="225" t="s">
        <v>127</v>
      </c>
      <c r="C2" s="225" t="s">
        <v>128</v>
      </c>
      <c r="D2" s="225" t="s">
        <v>129</v>
      </c>
      <c r="E2" s="225" t="s">
        <v>130</v>
      </c>
      <c r="F2" s="225" t="s">
        <v>131</v>
      </c>
      <c r="G2" s="13" t="s">
        <v>132</v>
      </c>
    </row>
    <row r="3" spans="1:9" x14ac:dyDescent="0.2">
      <c r="A3" s="6" t="s">
        <v>133</v>
      </c>
      <c r="B3" s="7">
        <v>1.2042726218592215</v>
      </c>
      <c r="C3" s="7">
        <v>1.2282805922150803</v>
      </c>
      <c r="D3" s="7">
        <v>1.5178996322084346</v>
      </c>
      <c r="E3" s="314">
        <v>1.1521747346711322</v>
      </c>
      <c r="F3" s="314">
        <v>1.1376850154357134</v>
      </c>
      <c r="G3" s="8">
        <v>-1.2575973764564985</v>
      </c>
    </row>
    <row r="4" spans="1:9" x14ac:dyDescent="0.2">
      <c r="A4" s="6" t="s">
        <v>134</v>
      </c>
      <c r="B4" s="9">
        <v>1.8044917252554513</v>
      </c>
      <c r="C4" s="9">
        <v>1.9594835301899889</v>
      </c>
      <c r="D4" s="9">
        <v>1.65802595673131</v>
      </c>
      <c r="E4" s="315">
        <v>1.4869530187438627</v>
      </c>
      <c r="F4" s="314">
        <v>1.4332772204025734</v>
      </c>
      <c r="G4" s="8">
        <v>-3.6097844158272774</v>
      </c>
    </row>
    <row r="5" spans="1:9" x14ac:dyDescent="0.2">
      <c r="A5" s="6" t="s">
        <v>135</v>
      </c>
      <c r="B5" s="9">
        <v>10.775406645942814</v>
      </c>
      <c r="C5" s="9">
        <v>11.451646831864615</v>
      </c>
      <c r="D5" s="9">
        <v>11.267021398999749</v>
      </c>
      <c r="E5" s="315">
        <v>10.851545212331267</v>
      </c>
      <c r="F5" s="314">
        <v>10.828987807000178</v>
      </c>
      <c r="G5" s="8">
        <v>-0.20787274890082807</v>
      </c>
    </row>
    <row r="6" spans="1:9" x14ac:dyDescent="0.2">
      <c r="A6" s="6" t="s">
        <v>136</v>
      </c>
      <c r="B6" s="9">
        <v>6.5149001991610023</v>
      </c>
      <c r="C6" s="9">
        <v>5.5836902980458802</v>
      </c>
      <c r="D6" s="9">
        <v>6.6266356450291353</v>
      </c>
      <c r="E6" s="315">
        <v>5.8143103336752677</v>
      </c>
      <c r="F6" s="314">
        <v>5.5978750478167187</v>
      </c>
      <c r="G6" s="8">
        <v>-3.7224584419755069</v>
      </c>
    </row>
    <row r="7" spans="1:9" x14ac:dyDescent="0.2">
      <c r="A7" s="6" t="s">
        <v>137</v>
      </c>
      <c r="B7" s="9">
        <v>5.8303508141940066</v>
      </c>
      <c r="C7" s="9">
        <v>5.7666710043922489</v>
      </c>
      <c r="D7" s="9">
        <v>6.0361270891163299</v>
      </c>
      <c r="E7" s="315">
        <v>5.5119677134275147</v>
      </c>
      <c r="F7" s="314">
        <v>5.5435236315659946</v>
      </c>
      <c r="G7" s="8">
        <v>0.57249823981384562</v>
      </c>
    </row>
    <row r="8" spans="1:9" x14ac:dyDescent="0.2">
      <c r="A8" s="6" t="s">
        <v>87</v>
      </c>
      <c r="B8" s="9">
        <v>7.2020374623290184</v>
      </c>
      <c r="C8" s="9">
        <v>7.806964616332106</v>
      </c>
      <c r="D8" s="9">
        <v>8.6989979685728827</v>
      </c>
      <c r="E8" s="315">
        <v>8.2315315552191741</v>
      </c>
      <c r="F8" s="314">
        <v>7.0693098509654071</v>
      </c>
      <c r="G8" s="8">
        <v>-14.119142913530647</v>
      </c>
    </row>
    <row r="9" spans="1:9" x14ac:dyDescent="0.2">
      <c r="A9" s="6" t="s">
        <v>138</v>
      </c>
      <c r="B9" s="9">
        <v>2.8512420686597677</v>
      </c>
      <c r="C9" s="9">
        <v>2.4243946408254291</v>
      </c>
      <c r="D9" s="9">
        <v>2.4985843632042717</v>
      </c>
      <c r="E9" s="315">
        <v>1.9552875708678958</v>
      </c>
      <c r="F9" s="314">
        <v>2.0866836041123862</v>
      </c>
      <c r="G9" s="8">
        <v>6.7200362341671926</v>
      </c>
    </row>
    <row r="10" spans="1:9" x14ac:dyDescent="0.2">
      <c r="A10" s="6" t="s">
        <v>139</v>
      </c>
      <c r="B10" s="9">
        <v>5.0991617861795255</v>
      </c>
      <c r="C10" s="9">
        <v>4.8867065997085026</v>
      </c>
      <c r="D10" s="9">
        <v>4.8232271356756939</v>
      </c>
      <c r="E10" s="315">
        <v>4.648984703711271</v>
      </c>
      <c r="F10" s="314">
        <v>4.7281820490148432</v>
      </c>
      <c r="G10" s="8">
        <v>1.7035406728774349</v>
      </c>
    </row>
    <row r="11" spans="1:9" x14ac:dyDescent="0.2">
      <c r="A11" s="6" t="s">
        <v>140</v>
      </c>
      <c r="B11" s="9">
        <v>7.5895109042658255</v>
      </c>
      <c r="C11" s="9">
        <v>7.9631536038014987</v>
      </c>
      <c r="D11" s="9">
        <v>8.1504113173446733</v>
      </c>
      <c r="E11" s="315">
        <v>8.4628789774538227</v>
      </c>
      <c r="F11" s="314">
        <v>8.3194370816405208</v>
      </c>
      <c r="G11" s="8">
        <v>-1.694953882661554</v>
      </c>
    </row>
    <row r="12" spans="1:9" x14ac:dyDescent="0.2">
      <c r="A12" s="6" t="s">
        <v>141</v>
      </c>
      <c r="B12" s="7">
        <v>0.97269135522026862</v>
      </c>
      <c r="C12" s="7">
        <v>0.96258825980975227</v>
      </c>
      <c r="D12" s="7">
        <v>0.98791180671960888</v>
      </c>
      <c r="E12" s="314">
        <v>0.98595360950996003</v>
      </c>
      <c r="F12" s="314">
        <v>1.0326103447478314</v>
      </c>
      <c r="G12" s="8">
        <v>4.7321430529637887</v>
      </c>
    </row>
    <row r="13" spans="1:9" x14ac:dyDescent="0.2">
      <c r="A13" s="6" t="s">
        <v>142</v>
      </c>
      <c r="B13" s="9">
        <v>1.7140675768962488</v>
      </c>
      <c r="C13" s="9">
        <v>1.7223006878522202</v>
      </c>
      <c r="D13" s="9">
        <v>2.2565989861890134</v>
      </c>
      <c r="E13" s="315">
        <v>2.0251837016335426</v>
      </c>
      <c r="F13" s="314">
        <v>1.9713282586513077</v>
      </c>
      <c r="G13" s="8">
        <v>-2.6592868063669672</v>
      </c>
    </row>
    <row r="14" spans="1:9" x14ac:dyDescent="0.2">
      <c r="A14" s="6" t="s">
        <v>143</v>
      </c>
      <c r="B14" s="7">
        <v>3.0097216938345341</v>
      </c>
      <c r="C14" s="7">
        <v>4.6023991591721547</v>
      </c>
      <c r="D14" s="7">
        <v>5.6034551943878386</v>
      </c>
      <c r="E14" s="314">
        <v>2.9874612737965145</v>
      </c>
      <c r="F14" s="314">
        <v>2.7780229132143428</v>
      </c>
      <c r="G14" s="8">
        <v>-7.010579933510364</v>
      </c>
    </row>
    <row r="15" spans="1:9" x14ac:dyDescent="0.2">
      <c r="A15" s="6" t="s">
        <v>82</v>
      </c>
      <c r="B15" s="9">
        <v>15.470264160070764</v>
      </c>
      <c r="C15" s="9">
        <v>13.857745888184009</v>
      </c>
      <c r="D15" s="9">
        <v>13.713503925780859</v>
      </c>
      <c r="E15" s="315">
        <v>13.154773371588478</v>
      </c>
      <c r="F15" s="314">
        <v>12.404635630905453</v>
      </c>
      <c r="G15" s="8">
        <v>-5.7023995738547884</v>
      </c>
    </row>
    <row r="16" spans="1:9" x14ac:dyDescent="0.2">
      <c r="A16" s="6" t="s">
        <v>144</v>
      </c>
      <c r="B16" s="9">
        <v>18.807092077552625</v>
      </c>
      <c r="C16" s="9">
        <v>16.462474193011854</v>
      </c>
      <c r="D16" s="9">
        <v>16.946640294792513</v>
      </c>
      <c r="E16" s="315">
        <v>17.880903934106261</v>
      </c>
      <c r="F16" s="314">
        <v>16.194511694742868</v>
      </c>
      <c r="G16" s="8">
        <v>-9.4312471314537234</v>
      </c>
    </row>
    <row r="17" spans="1:7" x14ac:dyDescent="0.2">
      <c r="A17" s="6" t="s">
        <v>145</v>
      </c>
      <c r="B17" s="9">
        <v>22.57180782014354</v>
      </c>
      <c r="C17" s="9">
        <v>22.214983049660677</v>
      </c>
      <c r="D17" s="9">
        <v>20.619611425770472</v>
      </c>
      <c r="E17" s="315">
        <v>21.144428793771567</v>
      </c>
      <c r="F17" s="314">
        <v>21.27179281933892</v>
      </c>
      <c r="G17" s="8">
        <v>0.60235264243633235</v>
      </c>
    </row>
    <row r="18" spans="1:7" x14ac:dyDescent="0.2">
      <c r="A18" s="6" t="s">
        <v>146</v>
      </c>
      <c r="B18" s="7">
        <v>5.1084282672986454</v>
      </c>
      <c r="C18" s="7">
        <v>6.2466030105010928</v>
      </c>
      <c r="D18" s="7">
        <v>6.4234559916174092</v>
      </c>
      <c r="E18" s="314">
        <v>5.7916388808443555</v>
      </c>
      <c r="F18" s="314">
        <v>5.1359632376607012</v>
      </c>
      <c r="G18" s="8">
        <v>-11.321072613009054</v>
      </c>
    </row>
    <row r="19" spans="1:7" x14ac:dyDescent="0.2">
      <c r="A19" s="6" t="s">
        <v>147</v>
      </c>
      <c r="B19" s="9">
        <v>1.438513383959088</v>
      </c>
      <c r="C19" s="9">
        <v>1.3971974098410713</v>
      </c>
      <c r="D19" s="9">
        <v>1.4362769997967821</v>
      </c>
      <c r="E19" s="315">
        <v>1.3148112759420878</v>
      </c>
      <c r="F19" s="314">
        <v>1.3166457254191559</v>
      </c>
      <c r="G19" s="8">
        <v>0.13952188505179652</v>
      </c>
    </row>
    <row r="20" spans="1:7" x14ac:dyDescent="0.2">
      <c r="A20" s="6" t="s">
        <v>148</v>
      </c>
      <c r="B20" s="9">
        <v>2.0978367016854831</v>
      </c>
      <c r="C20" s="9">
        <v>2.0411524751145227</v>
      </c>
      <c r="D20" s="9">
        <v>2.4274173942842432</v>
      </c>
      <c r="E20" s="315">
        <v>2.3780278411921811</v>
      </c>
      <c r="F20" s="314">
        <v>1.5496710365542858</v>
      </c>
      <c r="G20" s="8">
        <v>-34.833772350731337</v>
      </c>
    </row>
    <row r="21" spans="1:7" x14ac:dyDescent="0.2">
      <c r="A21" s="6" t="s">
        <v>149</v>
      </c>
      <c r="B21" s="9">
        <v>5.6151959477558115</v>
      </c>
      <c r="C21" s="9">
        <v>5.7371949973295413</v>
      </c>
      <c r="D21" s="9">
        <v>5.3772395882561987</v>
      </c>
      <c r="E21" s="315">
        <v>5.2267052300137076</v>
      </c>
      <c r="F21" s="314">
        <v>5.1417298967358578</v>
      </c>
      <c r="G21" s="8">
        <v>-1.6257915749656071</v>
      </c>
    </row>
    <row r="22" spans="1:7" x14ac:dyDescent="0.2">
      <c r="A22" s="6" t="s">
        <v>150</v>
      </c>
      <c r="B22" s="9">
        <v>4.697927469225621</v>
      </c>
      <c r="C22" s="9">
        <v>5.0070790211060379</v>
      </c>
      <c r="D22" s="9">
        <v>4.7104685461775047</v>
      </c>
      <c r="E22" s="315">
        <v>4.5752474005856563</v>
      </c>
      <c r="F22" s="314">
        <v>4.5666353676622666</v>
      </c>
      <c r="G22" s="8">
        <v>-0.18823097789831822</v>
      </c>
    </row>
    <row r="23" spans="1:7" x14ac:dyDescent="0.2">
      <c r="A23" s="6" t="s">
        <v>151</v>
      </c>
      <c r="B23" s="9">
        <v>6.7278744537644846</v>
      </c>
      <c r="C23" s="9">
        <v>6.6223400221139901</v>
      </c>
      <c r="D23" s="9">
        <v>6.163550367751232</v>
      </c>
      <c r="E23" s="315">
        <v>5.3003401545223694</v>
      </c>
      <c r="F23" s="316">
        <v>5.5793446046472992</v>
      </c>
      <c r="G23" s="8">
        <v>5.2638970705847443</v>
      </c>
    </row>
    <row r="24" spans="1:7" x14ac:dyDescent="0.2">
      <c r="A24" s="6" t="s">
        <v>152</v>
      </c>
      <c r="B24" s="9">
        <v>17.884654290677581</v>
      </c>
      <c r="C24" s="9">
        <v>18.613404123086902</v>
      </c>
      <c r="D24" s="9">
        <v>18.936079069215502</v>
      </c>
      <c r="E24" s="315">
        <v>19.078655808735522</v>
      </c>
      <c r="F24" s="314">
        <v>19.105686900771328</v>
      </c>
      <c r="G24" s="8">
        <v>0.14168237168694642</v>
      </c>
    </row>
    <row r="25" spans="1:7" x14ac:dyDescent="0.2">
      <c r="A25" s="6" t="s">
        <v>153</v>
      </c>
      <c r="B25" s="7">
        <v>2.9944440242609693</v>
      </c>
      <c r="C25" s="7">
        <v>2.9482771293494543</v>
      </c>
      <c r="D25" s="7">
        <v>3.555189239007281</v>
      </c>
      <c r="E25" s="314">
        <v>3.1342826487301734</v>
      </c>
      <c r="F25" s="314">
        <v>3.2969719483399835</v>
      </c>
      <c r="G25" s="8">
        <v>5.1906390661902169</v>
      </c>
    </row>
    <row r="26" spans="1:7" x14ac:dyDescent="0.2">
      <c r="A26" s="10" t="s">
        <v>154</v>
      </c>
      <c r="B26" s="11">
        <v>157.9818934501923</v>
      </c>
      <c r="C26" s="11">
        <v>157.50673114350866</v>
      </c>
      <c r="D26" s="11">
        <v>160.43432933662896</v>
      </c>
      <c r="E26" s="317">
        <v>153.0940477450736</v>
      </c>
      <c r="F26" s="317">
        <v>148.09051168734592</v>
      </c>
      <c r="G26" s="75">
        <v>-3.2682760247213283</v>
      </c>
    </row>
    <row r="27" spans="1:7" x14ac:dyDescent="0.2">
      <c r="A27" s="5" t="s">
        <v>155</v>
      </c>
    </row>
    <row r="28" spans="1:7" x14ac:dyDescent="0.2">
      <c r="A28" s="5" t="s">
        <v>156</v>
      </c>
    </row>
    <row r="29" spans="1:7" x14ac:dyDescent="0.2">
      <c r="A29" s="5" t="s">
        <v>157</v>
      </c>
    </row>
    <row r="30" spans="1:7" x14ac:dyDescent="0.2">
      <c r="A30" s="5" t="s">
        <v>158</v>
      </c>
    </row>
    <row r="31" spans="1:7" x14ac:dyDescent="0.2">
      <c r="A31" s="5" t="s">
        <v>159</v>
      </c>
    </row>
    <row r="32" spans="1:7" x14ac:dyDescent="0.2">
      <c r="A32" s="5" t="s">
        <v>160</v>
      </c>
    </row>
    <row r="33" spans="1:1" x14ac:dyDescent="0.2">
      <c r="A33" s="4" t="s">
        <v>161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3F14-38EB-4570-BD51-B4D3727739D9}">
  <sheetPr>
    <tabColor theme="0"/>
  </sheetPr>
  <dimension ref="A1:I42"/>
  <sheetViews>
    <sheetView showGridLines="0" workbookViewId="0"/>
  </sheetViews>
  <sheetFormatPr defaultRowHeight="14.25" x14ac:dyDescent="0.2"/>
  <cols>
    <col min="1" max="1" width="21" customWidth="1"/>
    <col min="2" max="5" width="14.25" customWidth="1"/>
    <col min="6" max="6" width="13.875" customWidth="1"/>
    <col min="9" max="9" width="19.25" customWidth="1"/>
  </cols>
  <sheetData>
    <row r="1" spans="1:9" ht="15.75" thickBot="1" x14ac:dyDescent="0.3">
      <c r="A1" s="2" t="s">
        <v>162</v>
      </c>
      <c r="I1" s="312" t="str">
        <f>HYPERLINK("#'" &amp; Meta!$A$31 &amp;"'!$A$1", "Hyperlink to Index")</f>
        <v>Hyperlink to Index</v>
      </c>
    </row>
    <row r="2" spans="1:9" ht="24.75" thickBot="1" x14ac:dyDescent="0.25">
      <c r="A2" s="307" t="s">
        <v>75</v>
      </c>
      <c r="B2" s="308" t="s">
        <v>76</v>
      </c>
      <c r="C2" s="308" t="s">
        <v>77</v>
      </c>
      <c r="D2" s="308" t="s">
        <v>78</v>
      </c>
      <c r="E2" s="308" t="s">
        <v>79</v>
      </c>
      <c r="F2" s="309" t="s">
        <v>80</v>
      </c>
    </row>
    <row r="3" spans="1:9" x14ac:dyDescent="0.2">
      <c r="A3" s="14" t="s">
        <v>81</v>
      </c>
      <c r="B3" s="15">
        <v>9856</v>
      </c>
      <c r="C3" s="15">
        <v>9812</v>
      </c>
      <c r="D3" s="15">
        <v>10288</v>
      </c>
      <c r="E3" s="15">
        <v>9698</v>
      </c>
      <c r="F3" s="16">
        <v>-5.7348367029549046</v>
      </c>
    </row>
    <row r="4" spans="1:9" x14ac:dyDescent="0.2">
      <c r="A4" s="17" t="s">
        <v>82</v>
      </c>
      <c r="B4" s="15">
        <v>4574</v>
      </c>
      <c r="C4" s="15">
        <v>4428</v>
      </c>
      <c r="D4" s="15">
        <v>4365</v>
      </c>
      <c r="E4" s="15">
        <v>4177</v>
      </c>
      <c r="F4" s="16">
        <v>-4.3069873997709003</v>
      </c>
    </row>
    <row r="5" spans="1:9" x14ac:dyDescent="0.2">
      <c r="A5" s="17" t="s">
        <v>83</v>
      </c>
      <c r="B5" s="18">
        <v>3691</v>
      </c>
      <c r="C5" s="18">
        <v>3607</v>
      </c>
      <c r="D5" s="18">
        <v>4173</v>
      </c>
      <c r="E5" s="18">
        <v>3906</v>
      </c>
      <c r="F5" s="16">
        <v>-6.3982746225736857</v>
      </c>
    </row>
    <row r="6" spans="1:9" x14ac:dyDescent="0.2">
      <c r="A6" s="17" t="s">
        <v>84</v>
      </c>
      <c r="B6" s="15">
        <v>1592</v>
      </c>
      <c r="C6" s="15">
        <v>1777</v>
      </c>
      <c r="D6" s="15">
        <v>1750</v>
      </c>
      <c r="E6" s="15">
        <v>1614</v>
      </c>
      <c r="F6" s="16">
        <v>-7.771428571428574</v>
      </c>
    </row>
    <row r="7" spans="1:9" x14ac:dyDescent="0.2">
      <c r="A7" s="14" t="s">
        <v>85</v>
      </c>
      <c r="B7" s="15">
        <v>6378</v>
      </c>
      <c r="C7" s="15">
        <v>6073</v>
      </c>
      <c r="D7" s="15">
        <v>6340</v>
      </c>
      <c r="E7" s="15">
        <v>6545</v>
      </c>
      <c r="F7" s="16">
        <v>3.2334384858044185</v>
      </c>
    </row>
    <row r="8" spans="1:9" x14ac:dyDescent="0.2">
      <c r="A8" s="14" t="s">
        <v>86</v>
      </c>
      <c r="B8" s="15">
        <v>2076</v>
      </c>
      <c r="C8" s="15">
        <v>2139</v>
      </c>
      <c r="D8" s="15">
        <v>2174</v>
      </c>
      <c r="E8" s="15">
        <v>1980</v>
      </c>
      <c r="F8" s="16">
        <v>-8.9236430542778304</v>
      </c>
    </row>
    <row r="9" spans="1:9" x14ac:dyDescent="0.2">
      <c r="A9" s="14" t="s">
        <v>87</v>
      </c>
      <c r="B9" s="15">
        <v>2278</v>
      </c>
      <c r="C9" s="15">
        <v>2498</v>
      </c>
      <c r="D9" s="15">
        <v>2316</v>
      </c>
      <c r="E9" s="15">
        <v>1955</v>
      </c>
      <c r="F9" s="16">
        <v>-15.587219343696024</v>
      </c>
    </row>
    <row r="10" spans="1:9" x14ac:dyDescent="0.2">
      <c r="A10" s="14" t="s">
        <v>88</v>
      </c>
      <c r="B10" s="15">
        <v>2213</v>
      </c>
      <c r="C10" s="15">
        <v>2300</v>
      </c>
      <c r="D10" s="15">
        <v>2088</v>
      </c>
      <c r="E10" s="15">
        <v>1865</v>
      </c>
      <c r="F10" s="16">
        <v>-10.680076628352486</v>
      </c>
    </row>
    <row r="11" spans="1:9" x14ac:dyDescent="0.2">
      <c r="A11" s="14" t="s">
        <v>137</v>
      </c>
      <c r="B11" s="15">
        <v>1763</v>
      </c>
      <c r="C11" s="15">
        <v>1889</v>
      </c>
      <c r="D11" s="15">
        <v>1678</v>
      </c>
      <c r="E11" s="15">
        <v>1742</v>
      </c>
      <c r="F11" s="16">
        <v>3.8140643623361115</v>
      </c>
    </row>
    <row r="12" spans="1:9" x14ac:dyDescent="0.2">
      <c r="A12" s="14" t="s">
        <v>163</v>
      </c>
      <c r="B12" s="18">
        <v>1527</v>
      </c>
      <c r="C12" s="18">
        <v>1471</v>
      </c>
      <c r="D12" s="18">
        <v>1420</v>
      </c>
      <c r="E12" s="18">
        <v>1492</v>
      </c>
      <c r="F12" s="16">
        <v>5.0704225352112609</v>
      </c>
    </row>
    <row r="13" spans="1:9" x14ac:dyDescent="0.2">
      <c r="A13" s="14" t="s">
        <v>150</v>
      </c>
      <c r="B13" s="18">
        <v>1617</v>
      </c>
      <c r="C13" s="18">
        <v>1500</v>
      </c>
      <c r="D13" s="18">
        <v>1494</v>
      </c>
      <c r="E13" s="18">
        <v>1487</v>
      </c>
      <c r="F13" s="16">
        <v>-0.46854082998660784</v>
      </c>
    </row>
    <row r="14" spans="1:9" x14ac:dyDescent="0.2">
      <c r="A14" s="14" t="s">
        <v>136</v>
      </c>
      <c r="B14" s="18">
        <v>1458</v>
      </c>
      <c r="C14" s="18">
        <v>1639</v>
      </c>
      <c r="D14" s="18">
        <v>1333</v>
      </c>
      <c r="E14" s="18">
        <v>1306</v>
      </c>
      <c r="F14" s="16">
        <v>-2.0255063765941439</v>
      </c>
    </row>
    <row r="15" spans="1:9" x14ac:dyDescent="0.2">
      <c r="A15" s="14" t="s">
        <v>164</v>
      </c>
      <c r="B15" s="18">
        <v>1071</v>
      </c>
      <c r="C15" s="18">
        <v>1119</v>
      </c>
      <c r="D15" s="18">
        <v>1063</v>
      </c>
      <c r="E15" s="18">
        <v>981</v>
      </c>
      <c r="F15" s="16">
        <v>-7.7140169332079012</v>
      </c>
    </row>
    <row r="16" spans="1:9" x14ac:dyDescent="0.2">
      <c r="A16" s="14" t="s">
        <v>138</v>
      </c>
      <c r="B16" s="18">
        <v>843</v>
      </c>
      <c r="C16" s="18">
        <v>910</v>
      </c>
      <c r="D16" s="18">
        <v>774</v>
      </c>
      <c r="E16" s="18">
        <v>849</v>
      </c>
      <c r="F16" s="16">
        <v>9.6899224806201509</v>
      </c>
    </row>
    <row r="17" spans="1:6" x14ac:dyDescent="0.2">
      <c r="A17" s="14" t="s">
        <v>165</v>
      </c>
      <c r="B17" s="18">
        <v>702</v>
      </c>
      <c r="C17" s="18">
        <v>656</v>
      </c>
      <c r="D17" s="18">
        <v>603</v>
      </c>
      <c r="E17" s="18">
        <v>619</v>
      </c>
      <c r="F17" s="16">
        <v>2.6533996683250516</v>
      </c>
    </row>
    <row r="18" spans="1:6" x14ac:dyDescent="0.2">
      <c r="A18" s="14" t="s">
        <v>148</v>
      </c>
      <c r="B18" s="18">
        <v>732</v>
      </c>
      <c r="C18" s="18">
        <v>860</v>
      </c>
      <c r="D18" s="18">
        <v>836</v>
      </c>
      <c r="E18" s="18">
        <v>572</v>
      </c>
      <c r="F18" s="16">
        <v>-31.578947368421051</v>
      </c>
    </row>
    <row r="19" spans="1:6" x14ac:dyDescent="0.2">
      <c r="A19" s="14" t="s">
        <v>166</v>
      </c>
      <c r="B19" s="18">
        <v>399</v>
      </c>
      <c r="C19" s="18">
        <v>403</v>
      </c>
      <c r="D19" s="18">
        <v>420</v>
      </c>
      <c r="E19" s="18">
        <v>423</v>
      </c>
      <c r="F19" s="16">
        <v>0.71428571428571175</v>
      </c>
    </row>
    <row r="20" spans="1:6" x14ac:dyDescent="0.2">
      <c r="A20" s="14" t="s">
        <v>167</v>
      </c>
      <c r="B20" s="18">
        <v>354</v>
      </c>
      <c r="C20" s="18">
        <v>459</v>
      </c>
      <c r="D20" s="18">
        <v>386</v>
      </c>
      <c r="E20" s="18">
        <v>365</v>
      </c>
      <c r="F20" s="16">
        <v>-5.4404145077720178</v>
      </c>
    </row>
    <row r="21" spans="1:6" x14ac:dyDescent="0.2">
      <c r="A21" s="14" t="s">
        <v>168</v>
      </c>
      <c r="B21" s="15">
        <v>199</v>
      </c>
      <c r="C21" s="15">
        <v>253</v>
      </c>
      <c r="D21" s="15">
        <v>245</v>
      </c>
      <c r="E21" s="15">
        <v>310</v>
      </c>
      <c r="F21" s="16">
        <v>26.530612244897966</v>
      </c>
    </row>
    <row r="22" spans="1:6" x14ac:dyDescent="0.2">
      <c r="A22" s="14" t="s">
        <v>169</v>
      </c>
      <c r="B22" s="15">
        <v>243</v>
      </c>
      <c r="C22" s="15">
        <v>393</v>
      </c>
      <c r="D22" s="15">
        <v>275</v>
      </c>
      <c r="E22" s="15">
        <v>271</v>
      </c>
      <c r="F22" s="16">
        <v>-1.4545454545454528</v>
      </c>
    </row>
    <row r="23" spans="1:6" x14ac:dyDescent="0.2">
      <c r="A23" s="14" t="s">
        <v>140</v>
      </c>
      <c r="B23" s="15">
        <v>382</v>
      </c>
      <c r="C23" s="15">
        <v>337</v>
      </c>
      <c r="D23" s="15">
        <v>346</v>
      </c>
      <c r="E23" s="15">
        <v>263</v>
      </c>
      <c r="F23" s="16">
        <v>-23.988439306358377</v>
      </c>
    </row>
    <row r="24" spans="1:6" x14ac:dyDescent="0.2">
      <c r="A24" s="14" t="s">
        <v>170</v>
      </c>
      <c r="B24" s="15">
        <v>289</v>
      </c>
      <c r="C24" s="15">
        <v>286</v>
      </c>
      <c r="D24" s="15">
        <v>256</v>
      </c>
      <c r="E24" s="15">
        <v>245</v>
      </c>
      <c r="F24" s="16">
        <v>-4.296875</v>
      </c>
    </row>
    <row r="25" spans="1:6" x14ac:dyDescent="0.2">
      <c r="A25" s="14" t="s">
        <v>171</v>
      </c>
      <c r="B25" s="15">
        <v>311</v>
      </c>
      <c r="C25" s="15">
        <v>276</v>
      </c>
      <c r="D25" s="15">
        <v>258</v>
      </c>
      <c r="E25" s="15">
        <v>215</v>
      </c>
      <c r="F25" s="16">
        <v>-16.666666666666664</v>
      </c>
    </row>
    <row r="26" spans="1:6" x14ac:dyDescent="0.2">
      <c r="A26" s="14" t="s">
        <v>172</v>
      </c>
      <c r="B26" s="15">
        <v>248</v>
      </c>
      <c r="C26" s="15">
        <v>255</v>
      </c>
      <c r="D26" s="15">
        <v>193</v>
      </c>
      <c r="E26" s="15">
        <v>189</v>
      </c>
      <c r="F26" s="16">
        <v>-2.0725388601036232</v>
      </c>
    </row>
    <row r="27" spans="1:6" x14ac:dyDescent="0.2">
      <c r="A27" s="14" t="s">
        <v>173</v>
      </c>
      <c r="B27" s="18">
        <v>153</v>
      </c>
      <c r="C27" s="18">
        <v>154</v>
      </c>
      <c r="D27" s="18">
        <v>156</v>
      </c>
      <c r="E27" s="18">
        <v>159</v>
      </c>
      <c r="F27" s="313">
        <v>1.9230769230769162</v>
      </c>
    </row>
    <row r="28" spans="1:6" x14ac:dyDescent="0.2">
      <c r="A28" s="14" t="s">
        <v>174</v>
      </c>
      <c r="B28" s="18">
        <v>114</v>
      </c>
      <c r="C28" s="18">
        <v>131</v>
      </c>
      <c r="D28" s="18">
        <v>110</v>
      </c>
      <c r="E28" s="18">
        <v>119</v>
      </c>
      <c r="F28" s="313">
        <v>8.1818181818181799</v>
      </c>
    </row>
    <row r="29" spans="1:6" x14ac:dyDescent="0.2">
      <c r="A29" s="14" t="s">
        <v>175</v>
      </c>
      <c r="B29" s="18">
        <v>79</v>
      </c>
      <c r="C29" s="18">
        <v>76</v>
      </c>
      <c r="D29" s="18">
        <v>77</v>
      </c>
      <c r="E29" s="18">
        <v>67</v>
      </c>
      <c r="F29" s="313">
        <v>-12.987012987012992</v>
      </c>
    </row>
    <row r="30" spans="1:6" x14ac:dyDescent="0.2">
      <c r="A30" s="14" t="s">
        <v>176</v>
      </c>
      <c r="B30" s="18">
        <v>61</v>
      </c>
      <c r="C30" s="18">
        <v>61</v>
      </c>
      <c r="D30" s="18">
        <v>63</v>
      </c>
      <c r="E30" s="18">
        <v>66</v>
      </c>
      <c r="F30" s="313">
        <v>4.7619047619047672</v>
      </c>
    </row>
    <row r="31" spans="1:6" x14ac:dyDescent="0.2">
      <c r="A31" s="14" t="s">
        <v>177</v>
      </c>
      <c r="B31" s="18">
        <v>51</v>
      </c>
      <c r="C31" s="18">
        <v>71</v>
      </c>
      <c r="D31" s="18">
        <v>58</v>
      </c>
      <c r="E31" s="18">
        <v>62</v>
      </c>
      <c r="F31" s="313">
        <v>6.8965517241379226</v>
      </c>
    </row>
    <row r="32" spans="1:6" x14ac:dyDescent="0.2">
      <c r="A32" s="14" t="s">
        <v>134</v>
      </c>
      <c r="B32" s="18">
        <v>44</v>
      </c>
      <c r="C32" s="18">
        <v>33</v>
      </c>
      <c r="D32" s="18">
        <v>44</v>
      </c>
      <c r="E32" s="18">
        <v>32</v>
      </c>
      <c r="F32" s="313">
        <v>-27.27272727272727</v>
      </c>
    </row>
    <row r="33" spans="1:6" x14ac:dyDescent="0.2">
      <c r="A33" s="14" t="s">
        <v>178</v>
      </c>
      <c r="B33" s="18">
        <v>30</v>
      </c>
      <c r="C33" s="18">
        <v>31</v>
      </c>
      <c r="D33" s="18">
        <v>30</v>
      </c>
      <c r="E33" s="18">
        <v>30</v>
      </c>
      <c r="F33" s="16">
        <v>0</v>
      </c>
    </row>
    <row r="34" spans="1:6" x14ac:dyDescent="0.2">
      <c r="A34" s="14" t="s">
        <v>179</v>
      </c>
      <c r="B34" s="15">
        <v>1</v>
      </c>
      <c r="C34" s="15">
        <v>1</v>
      </c>
      <c r="D34" s="15">
        <v>1</v>
      </c>
      <c r="E34" s="15">
        <v>1</v>
      </c>
      <c r="F34" s="16">
        <v>0</v>
      </c>
    </row>
    <row r="35" spans="1:6" x14ac:dyDescent="0.2">
      <c r="A35" s="14" t="s">
        <v>180</v>
      </c>
      <c r="B35" s="15">
        <v>3005</v>
      </c>
      <c r="C35" s="15">
        <v>2774</v>
      </c>
      <c r="D35" s="15">
        <v>2480</v>
      </c>
      <c r="E35" s="15">
        <v>2468</v>
      </c>
      <c r="F35" s="16">
        <v>-0.48387096774193949</v>
      </c>
    </row>
    <row r="36" spans="1:6" x14ac:dyDescent="0.2">
      <c r="A36" s="21" t="s">
        <v>181</v>
      </c>
      <c r="B36" s="22">
        <v>38478</v>
      </c>
      <c r="C36" s="22">
        <v>38860</v>
      </c>
      <c r="D36" s="22">
        <v>37805</v>
      </c>
      <c r="E36" s="22">
        <v>36375</v>
      </c>
      <c r="F36" s="23">
        <v>-3.7825684433276052</v>
      </c>
    </row>
    <row r="37" spans="1:6" x14ac:dyDescent="0.2">
      <c r="A37" s="4" t="s">
        <v>90</v>
      </c>
    </row>
    <row r="38" spans="1:6" x14ac:dyDescent="0.2">
      <c r="A38" s="4" t="s">
        <v>182</v>
      </c>
    </row>
    <row r="39" spans="1:6" x14ac:dyDescent="0.2">
      <c r="A39" s="5" t="s">
        <v>183</v>
      </c>
    </row>
    <row r="40" spans="1:6" x14ac:dyDescent="0.2">
      <c r="A40" s="4" t="s">
        <v>93</v>
      </c>
    </row>
    <row r="41" spans="1:6" x14ac:dyDescent="0.2">
      <c r="A41" s="4" t="s">
        <v>94</v>
      </c>
    </row>
    <row r="42" spans="1:6" x14ac:dyDescent="0.2">
      <c r="A42" s="4" t="s">
        <v>95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72C4-C089-4B8B-9A4E-E4FC0EA41107}">
  <sheetPr>
    <tabColor theme="0"/>
  </sheetPr>
  <dimension ref="A1:I35"/>
  <sheetViews>
    <sheetView showGridLines="0" workbookViewId="0"/>
  </sheetViews>
  <sheetFormatPr defaultRowHeight="14.25" x14ac:dyDescent="0.2"/>
  <cols>
    <col min="1" max="1" width="26.625" customWidth="1"/>
    <col min="2" max="2" width="17.5" customWidth="1"/>
    <col min="3" max="5" width="16" customWidth="1"/>
    <col min="6" max="6" width="13.25" customWidth="1"/>
    <col min="7" max="7" width="13.125" customWidth="1"/>
    <col min="9" max="9" width="19.25" customWidth="1"/>
  </cols>
  <sheetData>
    <row r="1" spans="1:9" ht="15.75" thickBot="1" x14ac:dyDescent="0.3">
      <c r="A1" s="2" t="s">
        <v>184</v>
      </c>
      <c r="I1" s="312" t="str">
        <f>HYPERLINK("#'" &amp; Meta!$A$31 &amp;"'!$A$1", "Hyperlink to Index")</f>
        <v>Hyperlink to Index</v>
      </c>
    </row>
    <row r="2" spans="1:9" ht="52.5" customHeight="1" thickBot="1" x14ac:dyDescent="0.25">
      <c r="A2" s="229" t="s">
        <v>185</v>
      </c>
      <c r="B2" s="230" t="s">
        <v>186</v>
      </c>
      <c r="C2" s="230" t="s">
        <v>187</v>
      </c>
      <c r="D2" s="230" t="s">
        <v>188</v>
      </c>
      <c r="E2" s="230" t="s">
        <v>189</v>
      </c>
      <c r="F2" s="230" t="s">
        <v>190</v>
      </c>
      <c r="G2" s="230" t="s">
        <v>191</v>
      </c>
    </row>
    <row r="3" spans="1:9" x14ac:dyDescent="0.2">
      <c r="A3" s="76" t="s">
        <v>192</v>
      </c>
      <c r="B3" s="227">
        <v>0.88100000000000001</v>
      </c>
      <c r="C3" s="227" t="s">
        <v>193</v>
      </c>
      <c r="D3" s="227">
        <v>0.49199999999999999</v>
      </c>
      <c r="E3" s="227" t="s">
        <v>193</v>
      </c>
      <c r="F3" s="228">
        <f t="shared" ref="F3:F29" si="0">IFERROR((D3-B3)/B3*100,"NA")</f>
        <v>-44.154370034052214</v>
      </c>
      <c r="G3" s="228" t="str">
        <f t="shared" ref="G3:G29" si="1">IFERROR((E3-C3)/C3*100,"N/A")</f>
        <v>N/A</v>
      </c>
    </row>
    <row r="4" spans="1:9" x14ac:dyDescent="0.2">
      <c r="A4" s="77" t="s">
        <v>194</v>
      </c>
      <c r="B4" s="87">
        <v>0.81699999999999995</v>
      </c>
      <c r="C4" s="87">
        <v>1.048</v>
      </c>
      <c r="D4" s="87">
        <v>0.63500000000000001</v>
      </c>
      <c r="E4" s="87">
        <v>1.1160000000000001</v>
      </c>
      <c r="F4" s="88">
        <f t="shared" si="0"/>
        <v>-22.276621787025697</v>
      </c>
      <c r="G4" s="88">
        <f t="shared" si="1"/>
        <v>6.4885496183206159</v>
      </c>
    </row>
    <row r="5" spans="1:9" x14ac:dyDescent="0.2">
      <c r="A5" s="78" t="s">
        <v>195</v>
      </c>
      <c r="B5" s="89">
        <v>0.627</v>
      </c>
      <c r="C5" s="89">
        <v>0.84199999999999997</v>
      </c>
      <c r="D5" s="89">
        <v>0.48099999999999998</v>
      </c>
      <c r="E5" s="89">
        <v>0.83399999999999996</v>
      </c>
      <c r="F5" s="90">
        <f t="shared" si="0"/>
        <v>-23.285486443381185</v>
      </c>
      <c r="G5" s="90">
        <f t="shared" si="1"/>
        <v>-0.95011876484560664</v>
      </c>
    </row>
    <row r="6" spans="1:9" x14ac:dyDescent="0.2">
      <c r="A6" s="77" t="s">
        <v>196</v>
      </c>
      <c r="B6" s="87">
        <v>0.25800000000000001</v>
      </c>
      <c r="C6" s="87">
        <v>0.42299999999999999</v>
      </c>
      <c r="D6" s="87">
        <v>0.254</v>
      </c>
      <c r="E6" s="87">
        <v>0.59299999999999997</v>
      </c>
      <c r="F6" s="88">
        <f t="shared" si="0"/>
        <v>-1.5503875968992262</v>
      </c>
      <c r="G6" s="88">
        <f t="shared" si="1"/>
        <v>40.189125295508269</v>
      </c>
    </row>
    <row r="7" spans="1:9" x14ac:dyDescent="0.2">
      <c r="A7" s="78" t="s">
        <v>197</v>
      </c>
      <c r="B7" s="89">
        <v>0.51700000000000002</v>
      </c>
      <c r="C7" s="89" t="s">
        <v>193</v>
      </c>
      <c r="D7" s="89">
        <v>0.503</v>
      </c>
      <c r="E7" s="89">
        <v>0.83099999999999996</v>
      </c>
      <c r="F7" s="90">
        <f t="shared" si="0"/>
        <v>-2.7079303675048383</v>
      </c>
      <c r="G7" s="90" t="str">
        <f t="shared" si="1"/>
        <v>N/A</v>
      </c>
    </row>
    <row r="8" spans="1:9" x14ac:dyDescent="0.2">
      <c r="A8" s="77" t="s">
        <v>198</v>
      </c>
      <c r="B8" s="87">
        <v>0.66</v>
      </c>
      <c r="C8" s="87">
        <v>0.92500000000000004</v>
      </c>
      <c r="D8" s="87">
        <v>0.55600000000000005</v>
      </c>
      <c r="E8" s="87">
        <v>0.82199999999999995</v>
      </c>
      <c r="F8" s="88">
        <f t="shared" si="0"/>
        <v>-15.757575757575754</v>
      </c>
      <c r="G8" s="88">
        <f t="shared" si="1"/>
        <v>-11.135135135135146</v>
      </c>
    </row>
    <row r="9" spans="1:9" x14ac:dyDescent="0.2">
      <c r="A9" s="78" t="s">
        <v>199</v>
      </c>
      <c r="B9" s="89">
        <v>0.61699999999999999</v>
      </c>
      <c r="C9" s="89">
        <v>0.99199999999999999</v>
      </c>
      <c r="D9" s="89">
        <v>0.68600000000000005</v>
      </c>
      <c r="E9" s="89">
        <v>1.395</v>
      </c>
      <c r="F9" s="90">
        <f t="shared" si="0"/>
        <v>11.183144246353333</v>
      </c>
      <c r="G9" s="90">
        <f t="shared" si="1"/>
        <v>40.625000000000007</v>
      </c>
    </row>
    <row r="10" spans="1:9" x14ac:dyDescent="0.2">
      <c r="A10" s="77" t="s">
        <v>200</v>
      </c>
      <c r="B10" s="87">
        <v>0.222</v>
      </c>
      <c r="C10" s="87">
        <v>0.45800000000000002</v>
      </c>
      <c r="D10" s="87">
        <v>0.247</v>
      </c>
      <c r="E10" s="87">
        <v>0.628</v>
      </c>
      <c r="F10" s="88">
        <f t="shared" si="0"/>
        <v>11.261261261261259</v>
      </c>
      <c r="G10" s="88">
        <f t="shared" si="1"/>
        <v>37.117903930131</v>
      </c>
    </row>
    <row r="11" spans="1:9" x14ac:dyDescent="0.2">
      <c r="A11" s="78" t="s">
        <v>201</v>
      </c>
      <c r="B11" s="89">
        <v>0.68300000000000005</v>
      </c>
      <c r="C11" s="89" t="s">
        <v>193</v>
      </c>
      <c r="D11" s="89">
        <v>0.38500000000000001</v>
      </c>
      <c r="E11" s="89" t="s">
        <v>193</v>
      </c>
      <c r="F11" s="90">
        <f t="shared" si="0"/>
        <v>-43.63103953147877</v>
      </c>
      <c r="G11" s="90" t="str">
        <f t="shared" si="1"/>
        <v>N/A</v>
      </c>
    </row>
    <row r="12" spans="1:9" x14ac:dyDescent="0.2">
      <c r="A12" s="77" t="s">
        <v>202</v>
      </c>
      <c r="B12" s="91">
        <v>0.53600000000000003</v>
      </c>
      <c r="C12" s="91" t="s">
        <v>193</v>
      </c>
      <c r="D12" s="91">
        <v>0.22500000000000001</v>
      </c>
      <c r="E12" s="91" t="s">
        <v>193</v>
      </c>
      <c r="F12" s="88">
        <f t="shared" si="0"/>
        <v>-58.022388059701498</v>
      </c>
      <c r="G12" s="88" t="str">
        <f t="shared" si="1"/>
        <v>N/A</v>
      </c>
    </row>
    <row r="13" spans="1:9" x14ac:dyDescent="0.2">
      <c r="A13" s="78" t="s">
        <v>203</v>
      </c>
      <c r="B13" s="89">
        <v>0.71599999999999997</v>
      </c>
      <c r="C13" s="89">
        <v>0.85499999999999998</v>
      </c>
      <c r="D13" s="89">
        <v>0.73199999999999998</v>
      </c>
      <c r="E13" s="89">
        <v>1.0009999999999999</v>
      </c>
      <c r="F13" s="90">
        <f t="shared" si="0"/>
        <v>2.234636871508382</v>
      </c>
      <c r="G13" s="90">
        <f t="shared" si="1"/>
        <v>17.076023391812857</v>
      </c>
    </row>
    <row r="14" spans="1:9" x14ac:dyDescent="0.2">
      <c r="A14" s="77" t="s">
        <v>204</v>
      </c>
      <c r="B14" s="87">
        <v>0.59299999999999997</v>
      </c>
      <c r="C14" s="87">
        <v>0.84199999999999997</v>
      </c>
      <c r="D14" s="87">
        <v>0.73</v>
      </c>
      <c r="E14" s="87">
        <v>1.0009999999999999</v>
      </c>
      <c r="F14" s="88">
        <f t="shared" si="0"/>
        <v>23.102866779089378</v>
      </c>
      <c r="G14" s="88">
        <f t="shared" si="1"/>
        <v>18.883610451306403</v>
      </c>
    </row>
    <row r="15" spans="1:9" x14ac:dyDescent="0.2">
      <c r="A15" s="78" t="s">
        <v>205</v>
      </c>
      <c r="B15" s="89">
        <v>0.40899999999999997</v>
      </c>
      <c r="C15" s="89">
        <v>0.53700000000000003</v>
      </c>
      <c r="D15" s="89">
        <v>0.308</v>
      </c>
      <c r="E15" s="89">
        <v>0.51</v>
      </c>
      <c r="F15" s="90">
        <f t="shared" si="0"/>
        <v>-24.694376528117356</v>
      </c>
      <c r="G15" s="90">
        <f t="shared" si="1"/>
        <v>-5.0279329608938594</v>
      </c>
    </row>
    <row r="16" spans="1:9" x14ac:dyDescent="0.2">
      <c r="A16" s="77" t="s">
        <v>206</v>
      </c>
      <c r="B16" s="87">
        <v>0.48299999999999998</v>
      </c>
      <c r="C16" s="87" t="s">
        <v>193</v>
      </c>
      <c r="D16" s="87">
        <v>0.28899999999999998</v>
      </c>
      <c r="E16" s="87">
        <v>0.45100000000000001</v>
      </c>
      <c r="F16" s="88">
        <f t="shared" si="0"/>
        <v>-40.165631469979296</v>
      </c>
      <c r="G16" s="88" t="str">
        <f t="shared" si="1"/>
        <v>N/A</v>
      </c>
    </row>
    <row r="17" spans="1:7" x14ac:dyDescent="0.2">
      <c r="A17" s="78" t="s">
        <v>207</v>
      </c>
      <c r="B17" s="89">
        <v>0.61699999999999999</v>
      </c>
      <c r="C17" s="89">
        <v>0.65900000000000003</v>
      </c>
      <c r="D17" s="89">
        <v>0.39400000000000002</v>
      </c>
      <c r="E17" s="89">
        <v>0.58499999999999996</v>
      </c>
      <c r="F17" s="90">
        <f t="shared" si="0"/>
        <v>-36.142625607779578</v>
      </c>
      <c r="G17" s="90">
        <f t="shared" si="1"/>
        <v>-11.229135053110785</v>
      </c>
    </row>
    <row r="18" spans="1:7" x14ac:dyDescent="0.2">
      <c r="A18" s="77" t="s">
        <v>208</v>
      </c>
      <c r="B18" s="87">
        <v>0.51600000000000001</v>
      </c>
      <c r="C18" s="87">
        <v>0.64100000000000001</v>
      </c>
      <c r="D18" s="87">
        <v>0.32</v>
      </c>
      <c r="E18" s="87">
        <v>0.55200000000000005</v>
      </c>
      <c r="F18" s="88">
        <f t="shared" si="0"/>
        <v>-37.984496124031011</v>
      </c>
      <c r="G18" s="88">
        <f t="shared" si="1"/>
        <v>-13.884555382215282</v>
      </c>
    </row>
    <row r="19" spans="1:7" x14ac:dyDescent="0.2">
      <c r="A19" s="78" t="s">
        <v>209</v>
      </c>
      <c r="B19" s="89">
        <v>0.36899999999999999</v>
      </c>
      <c r="C19" s="89" t="s">
        <v>193</v>
      </c>
      <c r="D19" s="89">
        <v>0.16400000000000001</v>
      </c>
      <c r="E19" s="89" t="s">
        <v>193</v>
      </c>
      <c r="F19" s="90">
        <f t="shared" si="0"/>
        <v>-55.555555555555557</v>
      </c>
      <c r="G19" s="90" t="str">
        <f t="shared" si="1"/>
        <v>N/A</v>
      </c>
    </row>
    <row r="20" spans="1:7" x14ac:dyDescent="0.2">
      <c r="A20" s="77" t="s">
        <v>210</v>
      </c>
      <c r="B20" s="87">
        <v>0.752</v>
      </c>
      <c r="C20" s="87" t="s">
        <v>193</v>
      </c>
      <c r="D20" s="87">
        <v>0.41899999999999998</v>
      </c>
      <c r="E20" s="87" t="s">
        <v>193</v>
      </c>
      <c r="F20" s="88">
        <f t="shared" si="0"/>
        <v>-44.281914893617028</v>
      </c>
      <c r="G20" s="88" t="str">
        <f t="shared" si="1"/>
        <v>N/A</v>
      </c>
    </row>
    <row r="21" spans="1:7" x14ac:dyDescent="0.2">
      <c r="A21" s="78" t="s">
        <v>211</v>
      </c>
      <c r="B21" s="89">
        <v>2.2690000000000001</v>
      </c>
      <c r="C21" s="89" t="s">
        <v>193</v>
      </c>
      <c r="D21" s="89">
        <v>1.87</v>
      </c>
      <c r="E21" s="89" t="s">
        <v>193</v>
      </c>
      <c r="F21" s="90">
        <f t="shared" si="0"/>
        <v>-17.584839136183341</v>
      </c>
      <c r="G21" s="90" t="str">
        <f t="shared" si="1"/>
        <v>N/A</v>
      </c>
    </row>
    <row r="22" spans="1:7" x14ac:dyDescent="0.2">
      <c r="A22" s="77" t="s">
        <v>212</v>
      </c>
      <c r="B22" s="87">
        <v>0.63600000000000001</v>
      </c>
      <c r="C22" s="87" t="s">
        <v>193</v>
      </c>
      <c r="D22" s="87">
        <v>0.47199999999999998</v>
      </c>
      <c r="E22" s="87" t="s">
        <v>193</v>
      </c>
      <c r="F22" s="88">
        <f t="shared" si="0"/>
        <v>-25.786163522012583</v>
      </c>
      <c r="G22" s="88" t="str">
        <f t="shared" si="1"/>
        <v>N/A</v>
      </c>
    </row>
    <row r="23" spans="1:7" x14ac:dyDescent="0.2">
      <c r="A23" s="78" t="s">
        <v>213</v>
      </c>
      <c r="B23" s="89">
        <v>0.7</v>
      </c>
      <c r="C23" s="89" t="s">
        <v>193</v>
      </c>
      <c r="D23" s="89">
        <v>0.61199999999999999</v>
      </c>
      <c r="E23" s="89" t="s">
        <v>193</v>
      </c>
      <c r="F23" s="90">
        <f t="shared" si="0"/>
        <v>-12.571428571428566</v>
      </c>
      <c r="G23" s="90" t="str">
        <f t="shared" si="1"/>
        <v>N/A</v>
      </c>
    </row>
    <row r="24" spans="1:7" x14ac:dyDescent="0.2">
      <c r="A24" s="77" t="s">
        <v>214</v>
      </c>
      <c r="B24" s="87">
        <v>0.73299999999999998</v>
      </c>
      <c r="C24" s="87" t="s">
        <v>193</v>
      </c>
      <c r="D24" s="87">
        <v>0.54400000000000004</v>
      </c>
      <c r="E24" s="87" t="s">
        <v>193</v>
      </c>
      <c r="F24" s="88">
        <f t="shared" si="0"/>
        <v>-25.784447476125504</v>
      </c>
      <c r="G24" s="88" t="str">
        <f t="shared" si="1"/>
        <v>N/A</v>
      </c>
    </row>
    <row r="25" spans="1:7" x14ac:dyDescent="0.2">
      <c r="A25" s="78" t="s">
        <v>215</v>
      </c>
      <c r="B25" s="89">
        <v>0.95699999999999996</v>
      </c>
      <c r="C25" s="89" t="s">
        <v>193</v>
      </c>
      <c r="D25" s="89">
        <v>0.69299999999999995</v>
      </c>
      <c r="E25" s="89" t="s">
        <v>193</v>
      </c>
      <c r="F25" s="90">
        <f t="shared" si="0"/>
        <v>-27.58620689655173</v>
      </c>
      <c r="G25" s="90" t="str">
        <f t="shared" si="1"/>
        <v>N/A</v>
      </c>
    </row>
    <row r="26" spans="1:7" x14ac:dyDescent="0.2">
      <c r="A26" s="77" t="s">
        <v>216</v>
      </c>
      <c r="B26" s="87">
        <v>0.82299999999999995</v>
      </c>
      <c r="C26" s="87" t="s">
        <v>193</v>
      </c>
      <c r="D26" s="87">
        <v>0.439</v>
      </c>
      <c r="E26" s="87" t="s">
        <v>193</v>
      </c>
      <c r="F26" s="88">
        <f t="shared" si="0"/>
        <v>-46.658566221142159</v>
      </c>
      <c r="G26" s="88" t="str">
        <f t="shared" si="1"/>
        <v>N/A</v>
      </c>
    </row>
    <row r="27" spans="1:7" x14ac:dyDescent="0.2">
      <c r="A27" s="78" t="s">
        <v>217</v>
      </c>
      <c r="B27" s="89">
        <v>0.27500000000000002</v>
      </c>
      <c r="C27" s="89" t="s">
        <v>193</v>
      </c>
      <c r="D27" s="89">
        <v>0.27800000000000002</v>
      </c>
      <c r="E27" s="89" t="s">
        <v>193</v>
      </c>
      <c r="F27" s="90">
        <f t="shared" si="0"/>
        <v>1.0909090909090919</v>
      </c>
      <c r="G27" s="90" t="str">
        <f t="shared" si="1"/>
        <v>N/A</v>
      </c>
    </row>
    <row r="28" spans="1:7" x14ac:dyDescent="0.2">
      <c r="A28" s="77" t="s">
        <v>218</v>
      </c>
      <c r="B28" s="87">
        <v>2.512</v>
      </c>
      <c r="C28" s="87">
        <v>4.1399999999999997</v>
      </c>
      <c r="D28" s="87">
        <v>0.81799999999999995</v>
      </c>
      <c r="E28" s="87" t="s">
        <v>193</v>
      </c>
      <c r="F28" s="88">
        <f t="shared" si="0"/>
        <v>-67.436305732484072</v>
      </c>
      <c r="G28" s="88" t="str">
        <f t="shared" si="1"/>
        <v>N/A</v>
      </c>
    </row>
    <row r="29" spans="1:7" x14ac:dyDescent="0.2">
      <c r="A29" s="78" t="s">
        <v>219</v>
      </c>
      <c r="B29" s="227">
        <v>0.69799999999999995</v>
      </c>
      <c r="C29" s="227" t="s">
        <v>193</v>
      </c>
      <c r="D29" s="227">
        <v>0.432</v>
      </c>
      <c r="E29" s="227" t="s">
        <v>193</v>
      </c>
      <c r="F29" s="228">
        <f t="shared" si="0"/>
        <v>-38.108882521489967</v>
      </c>
      <c r="G29" s="228" t="str">
        <f t="shared" si="1"/>
        <v>N/A</v>
      </c>
    </row>
    <row r="30" spans="1:7" x14ac:dyDescent="0.2">
      <c r="A30" s="79" t="s">
        <v>220</v>
      </c>
      <c r="B30" s="80"/>
      <c r="C30" s="80"/>
      <c r="D30" s="80"/>
      <c r="E30" s="80"/>
      <c r="F30" s="81"/>
      <c r="G30" s="81"/>
    </row>
    <row r="31" spans="1:7" x14ac:dyDescent="0.2">
      <c r="A31" s="82" t="s">
        <v>221</v>
      </c>
      <c r="B31" s="80"/>
      <c r="C31" s="80"/>
      <c r="D31" s="80"/>
      <c r="E31" s="80"/>
      <c r="F31" s="81"/>
      <c r="G31" s="81"/>
    </row>
    <row r="32" spans="1:7" ht="15" x14ac:dyDescent="0.25">
      <c r="A32" s="83" t="s">
        <v>222</v>
      </c>
      <c r="B32" s="84"/>
      <c r="C32" s="84"/>
      <c r="D32" s="84"/>
      <c r="E32" s="84"/>
      <c r="F32" s="84"/>
      <c r="G32" s="85"/>
    </row>
    <row r="33" spans="1:7" ht="15" x14ac:dyDescent="0.25">
      <c r="A33" s="83" t="s">
        <v>223</v>
      </c>
      <c r="B33" s="84"/>
      <c r="C33" s="84"/>
      <c r="D33" s="84"/>
      <c r="E33" s="84"/>
      <c r="F33" s="84"/>
      <c r="G33" s="85"/>
    </row>
    <row r="34" spans="1:7" ht="15" x14ac:dyDescent="0.25">
      <c r="A34" s="86" t="s">
        <v>224</v>
      </c>
      <c r="B34" s="84"/>
      <c r="C34" s="84"/>
      <c r="D34" s="84"/>
      <c r="E34" s="84"/>
      <c r="F34" s="84"/>
      <c r="G34" s="85"/>
    </row>
    <row r="35" spans="1:7" ht="15" x14ac:dyDescent="0.25">
      <c r="A35" s="86" t="s">
        <v>225</v>
      </c>
      <c r="B35" s="84"/>
      <c r="C35" s="84"/>
      <c r="D35" s="84"/>
      <c r="E35" s="84"/>
      <c r="F35" s="84"/>
      <c r="G35" s="85"/>
    </row>
  </sheetData>
  <phoneticPr fontId="24" type="noConversion"/>
  <conditionalFormatting sqref="F30:G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D92C-C7EB-4269-B587-25D7ED0D1582}">
  <sheetPr>
    <tabColor theme="0"/>
  </sheetPr>
  <dimension ref="A1:I31"/>
  <sheetViews>
    <sheetView showGridLines="0" workbookViewId="0"/>
  </sheetViews>
  <sheetFormatPr defaultRowHeight="14.25" x14ac:dyDescent="0.2"/>
  <cols>
    <col min="1" max="1" width="18.625" customWidth="1"/>
    <col min="2" max="2" width="23" customWidth="1"/>
    <col min="3" max="5" width="13.125" customWidth="1"/>
    <col min="6" max="6" width="14.25" customWidth="1"/>
    <col min="7" max="7" width="13.125" customWidth="1"/>
    <col min="9" max="9" width="19.25" customWidth="1"/>
  </cols>
  <sheetData>
    <row r="1" spans="1:9" ht="15" x14ac:dyDescent="0.25">
      <c r="A1" s="2" t="s">
        <v>226</v>
      </c>
      <c r="I1" s="312" t="str">
        <f>HYPERLINK("#'" &amp; Meta!$A$31 &amp;"'!$A$1", "Hyperlink to Index")</f>
        <v>Hyperlink to Index</v>
      </c>
    </row>
    <row r="2" spans="1:9" ht="48.75" thickBot="1" x14ac:dyDescent="0.25">
      <c r="A2" s="231" t="s">
        <v>185</v>
      </c>
      <c r="B2" s="329" t="s">
        <v>34</v>
      </c>
      <c r="C2" s="232" t="s">
        <v>227</v>
      </c>
      <c r="D2" s="232" t="s">
        <v>228</v>
      </c>
      <c r="E2" s="232" t="s">
        <v>229</v>
      </c>
      <c r="F2" s="232" t="s">
        <v>230</v>
      </c>
      <c r="G2" s="232" t="s">
        <v>231</v>
      </c>
    </row>
    <row r="3" spans="1:9" ht="14.25" customHeight="1" x14ac:dyDescent="0.2">
      <c r="A3" s="330" t="s">
        <v>134</v>
      </c>
      <c r="B3" s="330" t="s">
        <v>232</v>
      </c>
      <c r="C3" s="331">
        <v>2.82</v>
      </c>
      <c r="D3" s="331">
        <v>2.8090000000000002</v>
      </c>
      <c r="E3" s="331">
        <v>3.1190000000000002</v>
      </c>
      <c r="F3" s="332">
        <v>10.602836879432639</v>
      </c>
      <c r="G3" s="332">
        <v>11.035955856176576</v>
      </c>
    </row>
    <row r="4" spans="1:9" ht="14.25" customHeight="1" x14ac:dyDescent="0.2">
      <c r="A4" s="330" t="s">
        <v>233</v>
      </c>
      <c r="B4" s="330" t="s">
        <v>232</v>
      </c>
      <c r="C4" s="331">
        <v>1.9079999999999999</v>
      </c>
      <c r="D4" s="331">
        <v>1.9470000000000001</v>
      </c>
      <c r="E4" s="331">
        <v>1.7370000000000001</v>
      </c>
      <c r="F4" s="332">
        <v>-8.9622641509433869</v>
      </c>
      <c r="G4" s="332">
        <v>-10.785824345146377</v>
      </c>
    </row>
    <row r="5" spans="1:9" ht="14.25" customHeight="1" x14ac:dyDescent="0.2">
      <c r="A5" s="330" t="s">
        <v>234</v>
      </c>
      <c r="B5" s="330" t="s">
        <v>232</v>
      </c>
      <c r="C5" s="331">
        <v>1.6619999999999999</v>
      </c>
      <c r="D5" s="331">
        <v>1.625</v>
      </c>
      <c r="E5" s="331">
        <v>1.6319999999999999</v>
      </c>
      <c r="F5" s="332">
        <v>-1.8050541516245504</v>
      </c>
      <c r="G5" s="332">
        <v>0.43076923076922435</v>
      </c>
    </row>
    <row r="6" spans="1:9" ht="14.25" customHeight="1" x14ac:dyDescent="0.2">
      <c r="A6" s="330" t="s">
        <v>194</v>
      </c>
      <c r="B6" s="330" t="s">
        <v>232</v>
      </c>
      <c r="C6" s="331">
        <v>1.9239999999999999</v>
      </c>
      <c r="D6" s="331">
        <v>1.778</v>
      </c>
      <c r="E6" s="331">
        <v>1.802</v>
      </c>
      <c r="F6" s="332">
        <v>-6.3409563409563354</v>
      </c>
      <c r="G6" s="332">
        <v>1.3498312710911149</v>
      </c>
    </row>
    <row r="7" spans="1:9" ht="14.25" customHeight="1" x14ac:dyDescent="0.2">
      <c r="A7" s="330" t="s">
        <v>137</v>
      </c>
      <c r="B7" s="330" t="s">
        <v>232</v>
      </c>
      <c r="C7" s="331">
        <v>0.69599999999999995</v>
      </c>
      <c r="D7" s="331">
        <v>0.66100000000000003</v>
      </c>
      <c r="E7" s="331">
        <v>0.67500000000000004</v>
      </c>
      <c r="F7" s="332">
        <v>-3.0172413793103319</v>
      </c>
      <c r="G7" s="332">
        <v>2.1180030257186098</v>
      </c>
    </row>
    <row r="8" spans="1:9" ht="14.25" customHeight="1" x14ac:dyDescent="0.2">
      <c r="A8" s="330" t="s">
        <v>235</v>
      </c>
      <c r="B8" s="330" t="s">
        <v>236</v>
      </c>
      <c r="C8" s="331">
        <v>1.3149999999999999</v>
      </c>
      <c r="D8" s="331">
        <v>1.337</v>
      </c>
      <c r="E8" s="331">
        <v>1.3009999999999999</v>
      </c>
      <c r="F8" s="332">
        <v>-1.0646387832699631</v>
      </c>
      <c r="G8" s="332">
        <v>-2.6925953627524333</v>
      </c>
    </row>
    <row r="9" spans="1:9" ht="14.25" customHeight="1" x14ac:dyDescent="0.2">
      <c r="A9" s="330" t="s">
        <v>138</v>
      </c>
      <c r="B9" s="330" t="s">
        <v>232</v>
      </c>
      <c r="C9" s="331">
        <v>1.6120000000000001</v>
      </c>
      <c r="D9" s="331">
        <v>1.5449999999999999</v>
      </c>
      <c r="E9" s="331">
        <v>1.302</v>
      </c>
      <c r="F9" s="332">
        <v>-19.230769230769234</v>
      </c>
      <c r="G9" s="332">
        <v>-15.728155339805818</v>
      </c>
    </row>
    <row r="10" spans="1:9" ht="14.25" customHeight="1" x14ac:dyDescent="0.2">
      <c r="A10" s="330" t="s">
        <v>237</v>
      </c>
      <c r="B10" s="330" t="s">
        <v>238</v>
      </c>
      <c r="C10" s="331">
        <v>1.6379999999999999</v>
      </c>
      <c r="D10" s="331">
        <v>1.512</v>
      </c>
      <c r="E10" s="331">
        <v>1.5549999999999999</v>
      </c>
      <c r="F10" s="332">
        <v>-5.0671550671550651</v>
      </c>
      <c r="G10" s="332">
        <v>2.8439153439153393</v>
      </c>
    </row>
    <row r="11" spans="1:9" ht="14.25" customHeight="1" x14ac:dyDescent="0.2">
      <c r="A11" s="330" t="s">
        <v>239</v>
      </c>
      <c r="B11" s="330" t="s">
        <v>238</v>
      </c>
      <c r="C11" s="331">
        <v>0.629</v>
      </c>
      <c r="D11" s="331">
        <v>0.73799999999999999</v>
      </c>
      <c r="E11" s="331">
        <v>0.58099999999999996</v>
      </c>
      <c r="F11" s="332">
        <v>-7.6311605723370493</v>
      </c>
      <c r="G11" s="332">
        <v>-21.273712737127376</v>
      </c>
    </row>
    <row r="12" spans="1:9" ht="14.25" customHeight="1" x14ac:dyDescent="0.2">
      <c r="A12" s="330" t="s">
        <v>140</v>
      </c>
      <c r="B12" s="330" t="s">
        <v>238</v>
      </c>
      <c r="C12" s="331">
        <v>0.73199999999999998</v>
      </c>
      <c r="D12" s="331">
        <v>0.76500000000000001</v>
      </c>
      <c r="E12" s="331">
        <v>0.68600000000000005</v>
      </c>
      <c r="F12" s="332">
        <v>-6.2841530054644714</v>
      </c>
      <c r="G12" s="332">
        <v>-10.326797385620909</v>
      </c>
    </row>
    <row r="13" spans="1:9" ht="14.25" customHeight="1" x14ac:dyDescent="0.2">
      <c r="A13" s="330" t="s">
        <v>240</v>
      </c>
      <c r="B13" s="330" t="s">
        <v>232</v>
      </c>
      <c r="C13" s="331">
        <v>1.1870000000000001</v>
      </c>
      <c r="D13" s="331">
        <v>1.2989999999999999</v>
      </c>
      <c r="E13" s="331">
        <v>1.125</v>
      </c>
      <c r="F13" s="332">
        <v>-5.2232518955349665</v>
      </c>
      <c r="G13" s="332">
        <v>-13.394919168591219</v>
      </c>
    </row>
    <row r="14" spans="1:9" ht="14.25" customHeight="1" x14ac:dyDescent="0.2">
      <c r="A14" s="330" t="s">
        <v>206</v>
      </c>
      <c r="B14" s="330" t="s">
        <v>238</v>
      </c>
      <c r="C14" s="331">
        <v>1.6220000000000001</v>
      </c>
      <c r="D14" s="331">
        <v>1.5349999999999999</v>
      </c>
      <c r="E14" s="331">
        <v>1.456</v>
      </c>
      <c r="F14" s="332">
        <v>-10.234278668310735</v>
      </c>
      <c r="G14" s="332">
        <v>-5.1465798045602584</v>
      </c>
    </row>
    <row r="15" spans="1:9" ht="14.25" customHeight="1" x14ac:dyDescent="0.2">
      <c r="A15" s="330" t="s">
        <v>83</v>
      </c>
      <c r="B15" s="330" t="s">
        <v>238</v>
      </c>
      <c r="C15" s="331">
        <v>1.595</v>
      </c>
      <c r="D15" s="331">
        <v>1.6080000000000001</v>
      </c>
      <c r="E15" s="331">
        <v>1.462</v>
      </c>
      <c r="F15" s="332">
        <v>-8.338557993730408</v>
      </c>
      <c r="G15" s="332">
        <v>-9.079601990049758</v>
      </c>
    </row>
    <row r="16" spans="1:9" ht="14.25" customHeight="1" x14ac:dyDescent="0.2">
      <c r="A16" s="330" t="s">
        <v>241</v>
      </c>
      <c r="B16" s="330" t="s">
        <v>232</v>
      </c>
      <c r="C16" s="331">
        <v>1.2230000000000001</v>
      </c>
      <c r="D16" s="331">
        <v>1.306</v>
      </c>
      <c r="E16" s="331">
        <v>1.2909999999999999</v>
      </c>
      <c r="F16" s="332">
        <v>5.560098119378563</v>
      </c>
      <c r="G16" s="332">
        <v>-1.1485451761102698</v>
      </c>
    </row>
    <row r="17" spans="1:7" ht="14.25" customHeight="1" x14ac:dyDescent="0.2">
      <c r="A17" s="330" t="s">
        <v>242</v>
      </c>
      <c r="B17" s="330" t="s">
        <v>232</v>
      </c>
      <c r="C17" s="331">
        <v>0.93100000000000005</v>
      </c>
      <c r="D17" s="331">
        <v>1.2450000000000001</v>
      </c>
      <c r="E17" s="331">
        <v>1.0880000000000001</v>
      </c>
      <c r="F17" s="332">
        <v>16.863587540279269</v>
      </c>
      <c r="G17" s="332">
        <v>-12.610441767068275</v>
      </c>
    </row>
    <row r="18" spans="1:7" ht="14.25" customHeight="1" x14ac:dyDescent="0.2">
      <c r="A18" s="330" t="s">
        <v>243</v>
      </c>
      <c r="B18" s="330" t="s">
        <v>232</v>
      </c>
      <c r="C18" s="331">
        <v>0.85299999999999998</v>
      </c>
      <c r="D18" s="331">
        <v>0.86799999999999999</v>
      </c>
      <c r="E18" s="331">
        <v>0.89500000000000002</v>
      </c>
      <c r="F18" s="332">
        <v>4.9237983587338849</v>
      </c>
      <c r="G18" s="332">
        <v>3.1105990783410165</v>
      </c>
    </row>
    <row r="19" spans="1:7" ht="14.25" customHeight="1" x14ac:dyDescent="0.2">
      <c r="A19" s="330" t="s">
        <v>244</v>
      </c>
      <c r="B19" s="330" t="s">
        <v>245</v>
      </c>
      <c r="C19" s="331">
        <v>0.63400000000000001</v>
      </c>
      <c r="D19" s="331">
        <v>0.56699999999999995</v>
      </c>
      <c r="E19" s="331">
        <v>0.59</v>
      </c>
      <c r="F19" s="332">
        <v>-6.9400630914826555</v>
      </c>
      <c r="G19" s="332">
        <v>4.0564373897707267</v>
      </c>
    </row>
    <row r="20" spans="1:7" ht="14.25" customHeight="1" x14ac:dyDescent="0.2">
      <c r="A20" s="330" t="s">
        <v>246</v>
      </c>
      <c r="B20" s="330" t="s">
        <v>247</v>
      </c>
      <c r="C20" s="331">
        <v>0.84599999999999997</v>
      </c>
      <c r="D20" s="331">
        <v>0.83299999999999996</v>
      </c>
      <c r="E20" s="331">
        <v>0.88100000000000001</v>
      </c>
      <c r="F20" s="332">
        <v>4.1371158392435028</v>
      </c>
      <c r="G20" s="332">
        <v>5.7623049219687932</v>
      </c>
    </row>
    <row r="21" spans="1:7" ht="14.25" customHeight="1" x14ac:dyDescent="0.2">
      <c r="A21" s="330" t="s">
        <v>148</v>
      </c>
      <c r="B21" s="330" t="s">
        <v>248</v>
      </c>
      <c r="C21" s="331" t="s">
        <v>193</v>
      </c>
      <c r="D21" s="331">
        <v>4.2160000000000002</v>
      </c>
      <c r="E21" s="331">
        <v>4.5140000000000002</v>
      </c>
      <c r="F21" s="332" t="s">
        <v>193</v>
      </c>
      <c r="G21" s="332">
        <v>7.0683111954459212</v>
      </c>
    </row>
    <row r="22" spans="1:7" ht="14.25" customHeight="1" x14ac:dyDescent="0.2">
      <c r="A22" s="330" t="s">
        <v>249</v>
      </c>
      <c r="B22" s="330" t="s">
        <v>232</v>
      </c>
      <c r="C22" s="331">
        <v>1.1679999999999999</v>
      </c>
      <c r="D22" s="331">
        <v>1.143</v>
      </c>
      <c r="E22" s="331">
        <v>1.2010000000000001</v>
      </c>
      <c r="F22" s="332">
        <v>2.8253424657534372</v>
      </c>
      <c r="G22" s="332">
        <v>5.0743657042869685</v>
      </c>
    </row>
    <row r="23" spans="1:7" ht="14.25" customHeight="1" x14ac:dyDescent="0.2">
      <c r="A23" s="330" t="s">
        <v>250</v>
      </c>
      <c r="B23" s="330" t="s">
        <v>232</v>
      </c>
      <c r="C23" s="331">
        <v>1.1599999999999999</v>
      </c>
      <c r="D23" s="331">
        <v>1.0620000000000001</v>
      </c>
      <c r="E23" s="331">
        <v>1.0740000000000001</v>
      </c>
      <c r="F23" s="332">
        <v>-7.4137931034482643</v>
      </c>
      <c r="G23" s="332">
        <v>1.1299435028248597</v>
      </c>
    </row>
    <row r="24" spans="1:7" ht="14.25" customHeight="1" x14ac:dyDescent="0.2">
      <c r="A24" s="330" t="s">
        <v>216</v>
      </c>
      <c r="B24" s="330" t="s">
        <v>232</v>
      </c>
      <c r="C24" s="331">
        <v>1.3420000000000001</v>
      </c>
      <c r="D24" s="331">
        <v>1.601</v>
      </c>
      <c r="E24" s="331">
        <v>1.3720000000000001</v>
      </c>
      <c r="F24" s="332">
        <v>2.2354694485842046</v>
      </c>
      <c r="G24" s="332">
        <v>-14.303560274828225</v>
      </c>
    </row>
    <row r="25" spans="1:7" ht="14.25" customHeight="1" x14ac:dyDescent="0.2">
      <c r="A25" s="330" t="s">
        <v>251</v>
      </c>
      <c r="B25" s="330" t="s">
        <v>232</v>
      </c>
      <c r="C25" s="331">
        <v>0.96</v>
      </c>
      <c r="D25" s="331">
        <v>0.98299999999999998</v>
      </c>
      <c r="E25" s="331">
        <v>1.0189999999999999</v>
      </c>
      <c r="F25" s="332">
        <v>6.1458333333333277</v>
      </c>
      <c r="G25" s="332">
        <v>3.6622583926754748</v>
      </c>
    </row>
    <row r="26" spans="1:7" ht="14.25" customHeight="1" x14ac:dyDescent="0.2">
      <c r="A26" s="330" t="s">
        <v>252</v>
      </c>
      <c r="B26" s="330" t="s">
        <v>232</v>
      </c>
      <c r="C26" s="80">
        <v>1.9530000000000001</v>
      </c>
      <c r="D26" s="80">
        <v>1.919</v>
      </c>
      <c r="E26" s="80">
        <v>1.716</v>
      </c>
      <c r="F26" s="333">
        <v>-12.135176651305688</v>
      </c>
      <c r="G26" s="333">
        <v>-10.578426263679003</v>
      </c>
    </row>
    <row r="27" spans="1:7" x14ac:dyDescent="0.2">
      <c r="A27" s="139" t="s">
        <v>253</v>
      </c>
      <c r="B27" s="80"/>
      <c r="C27" s="80"/>
      <c r="D27" s="80"/>
      <c r="E27" s="80"/>
      <c r="F27" s="80"/>
      <c r="G27" s="81"/>
    </row>
    <row r="28" spans="1:7" x14ac:dyDescent="0.2">
      <c r="A28" s="83" t="s">
        <v>254</v>
      </c>
      <c r="B28" s="84"/>
      <c r="C28" s="84"/>
      <c r="D28" s="84"/>
      <c r="E28" s="84"/>
      <c r="F28" s="84"/>
      <c r="G28" s="84"/>
    </row>
    <row r="29" spans="1:7" x14ac:dyDescent="0.2">
      <c r="A29" s="83" t="s">
        <v>255</v>
      </c>
      <c r="B29" s="84"/>
      <c r="C29" s="84"/>
      <c r="D29" s="84"/>
      <c r="E29" s="84"/>
      <c r="F29" s="84"/>
      <c r="G29" s="84"/>
    </row>
    <row r="30" spans="1:7" x14ac:dyDescent="0.2">
      <c r="A30" s="83" t="s">
        <v>223</v>
      </c>
      <c r="B30" s="84"/>
      <c r="C30" s="84"/>
      <c r="D30" s="84"/>
      <c r="E30" s="84"/>
      <c r="F30" s="84"/>
      <c r="G30" s="84"/>
    </row>
    <row r="31" spans="1:7" x14ac:dyDescent="0.2">
      <c r="A31" s="86" t="s">
        <v>225</v>
      </c>
      <c r="B31" s="84"/>
      <c r="C31" s="84"/>
      <c r="D31" s="84"/>
      <c r="E31" s="84"/>
      <c r="F31" s="84"/>
      <c r="G31" s="84"/>
    </row>
  </sheetData>
  <phoneticPr fontId="24" type="noConversion"/>
  <conditionalFormatting sqref="G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91A1-A63A-4A6A-A3B2-B5F8452679C8}">
  <sheetPr>
    <tabColor theme="0"/>
  </sheetPr>
  <dimension ref="A1:I31"/>
  <sheetViews>
    <sheetView showGridLines="0" workbookViewId="0"/>
  </sheetViews>
  <sheetFormatPr defaultRowHeight="14.25" x14ac:dyDescent="0.2"/>
  <cols>
    <col min="1" max="1" width="27.375" customWidth="1"/>
    <col min="2" max="2" width="20.875" customWidth="1"/>
    <col min="3" max="3" width="21.875" customWidth="1"/>
    <col min="4" max="5" width="22.5" customWidth="1"/>
    <col min="6" max="7" width="17.875" customWidth="1"/>
    <col min="9" max="9" width="19.25" customWidth="1"/>
  </cols>
  <sheetData>
    <row r="1" spans="1:9" ht="15" x14ac:dyDescent="0.25">
      <c r="A1" s="2" t="s">
        <v>256</v>
      </c>
      <c r="I1" s="312" t="str">
        <f>HYPERLINK("#'" &amp; Meta!$A$31 &amp;"'!$A$1", "Hyperlink to Index")</f>
        <v>Hyperlink to Index</v>
      </c>
    </row>
    <row r="2" spans="1:9" ht="54.75" customHeight="1" thickBot="1" x14ac:dyDescent="0.25">
      <c r="A2" s="231" t="s">
        <v>185</v>
      </c>
      <c r="B2" s="232" t="s">
        <v>257</v>
      </c>
      <c r="C2" s="232" t="s">
        <v>258</v>
      </c>
      <c r="D2" s="232" t="s">
        <v>259</v>
      </c>
      <c r="E2" s="232" t="s">
        <v>260</v>
      </c>
      <c r="F2" s="232" t="s">
        <v>261</v>
      </c>
      <c r="G2" s="232" t="s">
        <v>262</v>
      </c>
    </row>
    <row r="3" spans="1:9" x14ac:dyDescent="0.2">
      <c r="A3" s="233" t="s">
        <v>263</v>
      </c>
      <c r="B3" s="234">
        <v>177.5</v>
      </c>
      <c r="C3" s="234">
        <v>222.78899999999999</v>
      </c>
      <c r="D3" s="234">
        <v>173.965</v>
      </c>
      <c r="E3" s="234">
        <v>210.602</v>
      </c>
      <c r="F3" s="235">
        <f>IFERROR((D3-B3)/B3*100,"N/A")</f>
        <v>-1.9915492957746459</v>
      </c>
      <c r="G3" s="235">
        <f>IFERROR((E3-C3)/C3*100,"NA")</f>
        <v>-5.4701982593395471</v>
      </c>
    </row>
    <row r="4" spans="1:9" x14ac:dyDescent="0.2">
      <c r="A4" s="233" t="s">
        <v>134</v>
      </c>
      <c r="B4" s="234">
        <v>0</v>
      </c>
      <c r="C4" s="234">
        <v>1687.8869999999999</v>
      </c>
      <c r="D4" s="234">
        <v>0</v>
      </c>
      <c r="E4" s="234">
        <v>1492.587</v>
      </c>
      <c r="F4" s="235" t="str">
        <f>IFERROR((D4-B4)/B4*100,"N/A")</f>
        <v>N/A</v>
      </c>
      <c r="G4" s="235">
        <f t="shared" ref="G4:G26" si="0">IFERROR((E4-C4)/C4*100,"NA")</f>
        <v>-11.570679790767983</v>
      </c>
    </row>
    <row r="5" spans="1:9" x14ac:dyDescent="0.2">
      <c r="A5" s="233" t="s">
        <v>264</v>
      </c>
      <c r="B5" s="234">
        <v>352.37299999999999</v>
      </c>
      <c r="C5" s="234">
        <v>352.37299999999999</v>
      </c>
      <c r="D5" s="234">
        <v>526.971</v>
      </c>
      <c r="E5" s="234">
        <v>526.971</v>
      </c>
      <c r="F5" s="235">
        <f t="shared" ref="F5:F26" si="1">IFERROR((D5-B5)/B5*100,"N/A")</f>
        <v>49.549199285983889</v>
      </c>
      <c r="G5" s="235">
        <f t="shared" si="0"/>
        <v>49.549199285983889</v>
      </c>
    </row>
    <row r="6" spans="1:9" x14ac:dyDescent="0.2">
      <c r="A6" s="233" t="s">
        <v>136</v>
      </c>
      <c r="B6" s="234">
        <v>1452.212</v>
      </c>
      <c r="C6" s="234">
        <v>3713.94</v>
      </c>
      <c r="D6" s="234">
        <v>1332.3030000000001</v>
      </c>
      <c r="E6" s="234">
        <v>3473.6039999999998</v>
      </c>
      <c r="F6" s="235">
        <f t="shared" si="1"/>
        <v>-8.2569900262496034</v>
      </c>
      <c r="G6" s="235">
        <f t="shared" si="0"/>
        <v>-6.471186933553053</v>
      </c>
    </row>
    <row r="7" spans="1:9" x14ac:dyDescent="0.2">
      <c r="A7" s="233" t="s">
        <v>265</v>
      </c>
      <c r="B7" s="234">
        <v>143.364</v>
      </c>
      <c r="C7" s="234">
        <v>772.63900000000001</v>
      </c>
      <c r="D7" s="234">
        <v>154.60499999999999</v>
      </c>
      <c r="E7" s="234">
        <v>757.51700000000005</v>
      </c>
      <c r="F7" s="235">
        <f t="shared" si="1"/>
        <v>7.8408805557880532</v>
      </c>
      <c r="G7" s="235">
        <f>IFERROR((E7-C7)/C7*100,"NA")</f>
        <v>-1.9571882858618266</v>
      </c>
    </row>
    <row r="8" spans="1:9" x14ac:dyDescent="0.2">
      <c r="A8" s="233" t="s">
        <v>266</v>
      </c>
      <c r="B8" s="234">
        <v>2628.9630000000002</v>
      </c>
      <c r="C8" s="234">
        <v>3203.5549999999998</v>
      </c>
      <c r="D8" s="234">
        <v>2907.424</v>
      </c>
      <c r="E8" s="234">
        <v>3740.625</v>
      </c>
      <c r="F8" s="235">
        <f t="shared" si="1"/>
        <v>10.592047130370407</v>
      </c>
      <c r="G8" s="235">
        <f t="shared" si="0"/>
        <v>16.764812840734752</v>
      </c>
    </row>
    <row r="9" spans="1:9" x14ac:dyDescent="0.2">
      <c r="A9" s="233" t="s">
        <v>138</v>
      </c>
      <c r="B9" s="234">
        <v>1292.0820000000001</v>
      </c>
      <c r="C9" s="234">
        <v>1649.3230000000001</v>
      </c>
      <c r="D9" s="234">
        <v>1282.8440000000001</v>
      </c>
      <c r="E9" s="234">
        <v>1677.222</v>
      </c>
      <c r="F9" s="235">
        <f t="shared" si="1"/>
        <v>-0.71497010251671766</v>
      </c>
      <c r="G9" s="235">
        <f>IFERROR((E9-C9)/C9*100,"NA")</f>
        <v>1.6915425298743718</v>
      </c>
    </row>
    <row r="10" spans="1:9" x14ac:dyDescent="0.2">
      <c r="A10" s="233" t="s">
        <v>267</v>
      </c>
      <c r="B10" s="234">
        <v>3342.4920000000002</v>
      </c>
      <c r="C10" s="234">
        <v>3990.4009999999998</v>
      </c>
      <c r="D10" s="234">
        <v>3610.982</v>
      </c>
      <c r="E10" s="234">
        <v>4224.2120000000004</v>
      </c>
      <c r="F10" s="235">
        <f t="shared" si="1"/>
        <v>8.0326295470565015</v>
      </c>
      <c r="G10" s="235">
        <f t="shared" si="0"/>
        <v>5.8593359414254511</v>
      </c>
    </row>
    <row r="11" spans="1:9" x14ac:dyDescent="0.2">
      <c r="A11" s="233" t="s">
        <v>140</v>
      </c>
      <c r="B11" s="234">
        <v>159.42599999999999</v>
      </c>
      <c r="C11" s="234">
        <v>7586.4430000000002</v>
      </c>
      <c r="D11" s="234">
        <v>99.341999999999999</v>
      </c>
      <c r="E11" s="234">
        <v>8136.4210000000003</v>
      </c>
      <c r="F11" s="235">
        <f t="shared" si="1"/>
        <v>-37.687704640397421</v>
      </c>
      <c r="G11" s="235">
        <f t="shared" si="0"/>
        <v>7.2494843762748893</v>
      </c>
    </row>
    <row r="12" spans="1:9" x14ac:dyDescent="0.2">
      <c r="A12" s="233" t="s">
        <v>268</v>
      </c>
      <c r="B12" s="234">
        <v>208.738</v>
      </c>
      <c r="C12" s="234">
        <v>352.22300000000001</v>
      </c>
      <c r="D12" s="234">
        <v>316.21600000000001</v>
      </c>
      <c r="E12" s="234">
        <v>422.45499999999998</v>
      </c>
      <c r="F12" s="235">
        <f t="shared" si="1"/>
        <v>51.489426937117344</v>
      </c>
      <c r="G12" s="235">
        <f t="shared" si="0"/>
        <v>19.939640511834821</v>
      </c>
    </row>
    <row r="13" spans="1:9" x14ac:dyDescent="0.2">
      <c r="A13" s="233" t="s">
        <v>206</v>
      </c>
      <c r="B13" s="234">
        <v>5194.5069999999996</v>
      </c>
      <c r="C13" s="234">
        <v>5787.7430000000004</v>
      </c>
      <c r="D13" s="234">
        <v>4988.0510000000004</v>
      </c>
      <c r="E13" s="234">
        <v>5461.2529999999997</v>
      </c>
      <c r="F13" s="235">
        <f t="shared" si="1"/>
        <v>-3.9745061465890652</v>
      </c>
      <c r="G13" s="235">
        <f t="shared" si="0"/>
        <v>-5.6410590449506941</v>
      </c>
    </row>
    <row r="14" spans="1:9" x14ac:dyDescent="0.2">
      <c r="A14" s="233" t="s">
        <v>83</v>
      </c>
      <c r="B14" s="234">
        <v>5175.7089999999998</v>
      </c>
      <c r="C14" s="234">
        <v>5986.8230000000003</v>
      </c>
      <c r="D14" s="234">
        <v>5167.4170000000004</v>
      </c>
      <c r="E14" s="234">
        <v>5955.165</v>
      </c>
      <c r="F14" s="235">
        <f t="shared" si="1"/>
        <v>-0.16020993452296992</v>
      </c>
      <c r="G14" s="235">
        <f t="shared" si="0"/>
        <v>-0.52879465452712326</v>
      </c>
    </row>
    <row r="15" spans="1:9" x14ac:dyDescent="0.2">
      <c r="A15" s="233" t="s">
        <v>269</v>
      </c>
      <c r="B15" s="234">
        <v>11672.674000000001</v>
      </c>
      <c r="C15" s="234">
        <v>13800.713</v>
      </c>
      <c r="D15" s="234">
        <v>11189.25</v>
      </c>
      <c r="E15" s="234">
        <v>14070.055</v>
      </c>
      <c r="F15" s="235">
        <f t="shared" si="1"/>
        <v>-4.1415017672900047</v>
      </c>
      <c r="G15" s="235">
        <f t="shared" si="0"/>
        <v>1.9516527877943737</v>
      </c>
    </row>
    <row r="16" spans="1:9" x14ac:dyDescent="0.2">
      <c r="A16" s="233" t="s">
        <v>270</v>
      </c>
      <c r="B16" s="234">
        <v>1055.528</v>
      </c>
      <c r="C16" s="234">
        <v>6847.65</v>
      </c>
      <c r="D16" s="234">
        <v>1029.6859999999999</v>
      </c>
      <c r="E16" s="234">
        <v>7449.9780000000001</v>
      </c>
      <c r="F16" s="235">
        <f t="shared" si="1"/>
        <v>-2.4482533859831381</v>
      </c>
      <c r="G16" s="235">
        <f t="shared" si="0"/>
        <v>8.7961271385073765</v>
      </c>
    </row>
    <row r="17" spans="1:7" x14ac:dyDescent="0.2">
      <c r="A17" s="233" t="s">
        <v>271</v>
      </c>
      <c r="B17" s="234">
        <v>57.220999999999997</v>
      </c>
      <c r="C17" s="234">
        <v>2292.4479999999999</v>
      </c>
      <c r="D17" s="234">
        <v>62.372999999999998</v>
      </c>
      <c r="E17" s="234">
        <v>2168.48</v>
      </c>
      <c r="F17" s="235">
        <f t="shared" si="1"/>
        <v>9.0036874574020054</v>
      </c>
      <c r="G17" s="235">
        <f t="shared" si="0"/>
        <v>-5.4076690071050617</v>
      </c>
    </row>
    <row r="18" spans="1:7" x14ac:dyDescent="0.2">
      <c r="A18" s="233" t="s">
        <v>212</v>
      </c>
      <c r="B18" s="234">
        <v>34.270000000000003</v>
      </c>
      <c r="C18" s="234">
        <v>1420.6479999999999</v>
      </c>
      <c r="D18" s="234">
        <v>31.986000000000001</v>
      </c>
      <c r="E18" s="234">
        <v>1420.479</v>
      </c>
      <c r="F18" s="235">
        <f t="shared" si="1"/>
        <v>-6.6647213306098703</v>
      </c>
      <c r="G18" s="235">
        <f t="shared" si="0"/>
        <v>-1.1895979862701319E-2</v>
      </c>
    </row>
    <row r="19" spans="1:7" x14ac:dyDescent="0.2">
      <c r="A19" s="233" t="s">
        <v>272</v>
      </c>
      <c r="B19" s="234">
        <v>22101.437000000002</v>
      </c>
      <c r="C19" s="234">
        <v>24816.449000000001</v>
      </c>
      <c r="D19" s="234">
        <v>21997.072</v>
      </c>
      <c r="E19" s="234">
        <v>24457.442999999999</v>
      </c>
      <c r="F19" s="235">
        <f t="shared" si="1"/>
        <v>-0.47220911472861066</v>
      </c>
      <c r="G19" s="235">
        <f t="shared" si="0"/>
        <v>-1.4466453278629881</v>
      </c>
    </row>
    <row r="20" spans="1:7" x14ac:dyDescent="0.2">
      <c r="A20" s="233" t="s">
        <v>148</v>
      </c>
      <c r="B20" s="234">
        <v>471.81700000000001</v>
      </c>
      <c r="C20" s="234">
        <v>640.02099999999996</v>
      </c>
      <c r="D20" s="234">
        <v>434.52199999999999</v>
      </c>
      <c r="E20" s="234">
        <v>586.86599999999999</v>
      </c>
      <c r="F20" s="235">
        <f t="shared" si="1"/>
        <v>-7.9045477377881719</v>
      </c>
      <c r="G20" s="235">
        <f>IFERROR((E20-C20)/C20*100,"NA")</f>
        <v>-8.305196235748511</v>
      </c>
    </row>
    <row r="21" spans="1:7" x14ac:dyDescent="0.2">
      <c r="A21" s="233" t="s">
        <v>273</v>
      </c>
      <c r="B21" s="234">
        <v>283.78500000000003</v>
      </c>
      <c r="C21" s="234">
        <v>3262.2139999999999</v>
      </c>
      <c r="D21" s="234">
        <v>295.834</v>
      </c>
      <c r="E21" s="234">
        <v>1857.222</v>
      </c>
      <c r="F21" s="235">
        <f t="shared" si="1"/>
        <v>4.2458198988670919</v>
      </c>
      <c r="G21" s="235">
        <f>IFERROR((E21-C21)/C21*100,"NA")</f>
        <v>-43.068664410121471</v>
      </c>
    </row>
    <row r="22" spans="1:7" x14ac:dyDescent="0.2">
      <c r="A22" s="233" t="s">
        <v>150</v>
      </c>
      <c r="B22" s="234">
        <v>1037.616</v>
      </c>
      <c r="C22" s="234">
        <v>2187.4949999999999</v>
      </c>
      <c r="D22" s="234">
        <v>1301.502</v>
      </c>
      <c r="E22" s="234">
        <v>2550.6779999999999</v>
      </c>
      <c r="F22" s="235">
        <f t="shared" si="1"/>
        <v>25.431951704676869</v>
      </c>
      <c r="G22" s="235">
        <f t="shared" si="0"/>
        <v>16.602689377575722</v>
      </c>
    </row>
    <row r="23" spans="1:7" x14ac:dyDescent="0.2">
      <c r="A23" s="233" t="s">
        <v>274</v>
      </c>
      <c r="B23" s="234">
        <v>1436.08</v>
      </c>
      <c r="C23" s="234">
        <v>1447.8050000000001</v>
      </c>
      <c r="D23" s="234">
        <v>1292.1489999999999</v>
      </c>
      <c r="E23" s="234">
        <v>1310.1310000000001</v>
      </c>
      <c r="F23" s="235">
        <f t="shared" si="1"/>
        <v>-10.022491783187569</v>
      </c>
      <c r="G23" s="235">
        <f t="shared" si="0"/>
        <v>-9.5091535116952883</v>
      </c>
    </row>
    <row r="24" spans="1:7" x14ac:dyDescent="0.2">
      <c r="A24" s="233" t="s">
        <v>275</v>
      </c>
      <c r="B24" s="234">
        <v>200.45</v>
      </c>
      <c r="C24" s="234">
        <v>1820.0630000000001</v>
      </c>
      <c r="D24" s="234">
        <v>193.696</v>
      </c>
      <c r="E24" s="234">
        <v>2021.856</v>
      </c>
      <c r="F24" s="235">
        <f t="shared" si="1"/>
        <v>-3.3694188076827092</v>
      </c>
      <c r="G24" s="235">
        <f t="shared" si="0"/>
        <v>11.087143686784461</v>
      </c>
    </row>
    <row r="25" spans="1:7" x14ac:dyDescent="0.2">
      <c r="A25" s="233" t="s">
        <v>276</v>
      </c>
      <c r="B25" s="234">
        <v>2040.8920000000001</v>
      </c>
      <c r="C25" s="234">
        <v>6494.7190000000001</v>
      </c>
      <c r="D25" s="234">
        <v>2287.02</v>
      </c>
      <c r="E25" s="234">
        <v>6675.9049999999997</v>
      </c>
      <c r="F25" s="235">
        <f t="shared" si="1"/>
        <v>12.059824821695608</v>
      </c>
      <c r="G25" s="235">
        <f t="shared" si="0"/>
        <v>2.7897434823585083</v>
      </c>
    </row>
    <row r="26" spans="1:7" ht="15" thickBot="1" x14ac:dyDescent="0.25">
      <c r="A26" s="236" t="s">
        <v>277</v>
      </c>
      <c r="B26" s="237">
        <v>774.15099999999995</v>
      </c>
      <c r="C26" s="237">
        <v>6458.2139999999999</v>
      </c>
      <c r="D26" s="237">
        <v>963.08600000000001</v>
      </c>
      <c r="E26" s="237">
        <v>7340.9539999999997</v>
      </c>
      <c r="F26" s="237">
        <f t="shared" si="1"/>
        <v>24.405445449272825</v>
      </c>
      <c r="G26" s="238">
        <f t="shared" si="0"/>
        <v>13.668484816390411</v>
      </c>
    </row>
    <row r="27" spans="1:7" x14ac:dyDescent="0.2">
      <c r="A27" s="83" t="s">
        <v>278</v>
      </c>
    </row>
    <row r="28" spans="1:7" x14ac:dyDescent="0.2">
      <c r="A28" s="94" t="s">
        <v>279</v>
      </c>
      <c r="B28" s="92"/>
      <c r="C28" s="92"/>
      <c r="D28" s="92"/>
      <c r="E28" s="92"/>
      <c r="F28" s="92"/>
      <c r="G28" s="92"/>
    </row>
    <row r="29" spans="1:7" ht="15" x14ac:dyDescent="0.25">
      <c r="A29" s="94" t="s">
        <v>280</v>
      </c>
      <c r="B29" s="93"/>
      <c r="C29" s="93"/>
      <c r="D29" s="93"/>
      <c r="E29" s="93"/>
      <c r="F29" s="93"/>
      <c r="G29" s="93"/>
    </row>
    <row r="30" spans="1:7" x14ac:dyDescent="0.2">
      <c r="A30" s="4" t="s">
        <v>281</v>
      </c>
    </row>
    <row r="31" spans="1:7" x14ac:dyDescent="0.2">
      <c r="A31" s="94"/>
    </row>
  </sheetData>
  <phoneticPr fontId="24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9F77-E8E8-44C2-9DE6-0FFB3410419B}">
  <sheetPr>
    <tabColor theme="0"/>
  </sheetPr>
  <dimension ref="A1:I41"/>
  <sheetViews>
    <sheetView showGridLines="0" workbookViewId="0"/>
  </sheetViews>
  <sheetFormatPr defaultRowHeight="14.25" x14ac:dyDescent="0.2"/>
  <cols>
    <col min="1" max="1" width="22.75" customWidth="1"/>
    <col min="2" max="6" width="15" customWidth="1"/>
    <col min="7" max="7" width="15.625" customWidth="1"/>
    <col min="9" max="9" width="19.25" customWidth="1"/>
  </cols>
  <sheetData>
    <row r="1" spans="1:9" ht="15.75" thickBot="1" x14ac:dyDescent="0.3">
      <c r="A1" s="3" t="s">
        <v>282</v>
      </c>
      <c r="I1" s="312" t="str">
        <f>HYPERLINK("#'" &amp; Meta!$A$31 &amp;"'!$A$1", "Hyperlink to Index")</f>
        <v>Hyperlink to Index</v>
      </c>
    </row>
    <row r="2" spans="1:9" ht="53.25" customHeight="1" thickBot="1" x14ac:dyDescent="0.25">
      <c r="A2" s="334" t="s">
        <v>283</v>
      </c>
      <c r="B2" s="335" t="s">
        <v>284</v>
      </c>
      <c r="C2" s="335" t="s">
        <v>285</v>
      </c>
      <c r="D2" s="335" t="s">
        <v>286</v>
      </c>
      <c r="E2" s="335" t="s">
        <v>287</v>
      </c>
      <c r="F2" s="335" t="s">
        <v>288</v>
      </c>
      <c r="G2" s="335" t="s">
        <v>289</v>
      </c>
    </row>
    <row r="3" spans="1:9" x14ac:dyDescent="0.2">
      <c r="A3" s="95" t="s">
        <v>290</v>
      </c>
    </row>
    <row r="4" spans="1:9" x14ac:dyDescent="0.2">
      <c r="A4" s="336" t="s">
        <v>291</v>
      </c>
      <c r="B4" s="337">
        <v>4368.76440835228</v>
      </c>
      <c r="C4" s="337">
        <v>4438.6555619431101</v>
      </c>
      <c r="D4" s="337">
        <v>4702.6100790734399</v>
      </c>
      <c r="E4" s="338">
        <v>832.54945843036296</v>
      </c>
      <c r="F4" s="338">
        <v>832.76908954981502</v>
      </c>
      <c r="G4" s="339">
        <f>(F4-E4)/E4*100</f>
        <v>2.6380549194775678E-2</v>
      </c>
    </row>
    <row r="5" spans="1:9" x14ac:dyDescent="0.2">
      <c r="A5" s="336" t="s">
        <v>292</v>
      </c>
      <c r="B5" s="337">
        <v>2418.3788761167398</v>
      </c>
      <c r="C5" s="337">
        <v>2535.1656509886998</v>
      </c>
      <c r="D5" s="337">
        <v>2594.7413069888298</v>
      </c>
      <c r="E5" s="340">
        <v>480.99770724797003</v>
      </c>
      <c r="F5" s="340">
        <v>517.30885595542202</v>
      </c>
      <c r="G5" s="253">
        <f t="shared" ref="G5:G39" si="0">(F5-E5)/E5*100</f>
        <v>7.5491313493376815</v>
      </c>
    </row>
    <row r="6" spans="1:9" x14ac:dyDescent="0.2">
      <c r="A6" s="336" t="s">
        <v>270</v>
      </c>
      <c r="B6" s="337">
        <v>1793.41734734648</v>
      </c>
      <c r="C6" s="337">
        <v>1702.1336690097301</v>
      </c>
      <c r="D6" s="337">
        <v>1737.6630871955799</v>
      </c>
      <c r="E6" s="340">
        <v>384.64115257525202</v>
      </c>
      <c r="F6" s="340">
        <v>416.02654382353302</v>
      </c>
      <c r="G6" s="253">
        <f t="shared" si="0"/>
        <v>8.159655054626711</v>
      </c>
    </row>
    <row r="7" spans="1:9" x14ac:dyDescent="0.2">
      <c r="A7" s="336" t="s">
        <v>293</v>
      </c>
      <c r="B7" s="337">
        <v>1452.07752719788</v>
      </c>
      <c r="C7" s="337">
        <v>1380.70950132196</v>
      </c>
      <c r="D7" s="337">
        <v>1399.0582932115001</v>
      </c>
      <c r="E7" s="340">
        <v>171.589010631458</v>
      </c>
      <c r="F7" s="340">
        <v>244.21950924251499</v>
      </c>
      <c r="G7" s="253">
        <f t="shared" si="0"/>
        <v>42.328176113244282</v>
      </c>
    </row>
    <row r="8" spans="1:9" x14ac:dyDescent="0.2">
      <c r="A8" s="336" t="s">
        <v>294</v>
      </c>
      <c r="B8" s="337">
        <v>1156.6688764813</v>
      </c>
      <c r="C8" s="337">
        <v>1172.8857321568901</v>
      </c>
      <c r="D8" s="337">
        <v>1146.9680805885</v>
      </c>
      <c r="E8" s="340">
        <v>286.96220131992101</v>
      </c>
      <c r="F8" s="340">
        <v>270.28964573916301</v>
      </c>
      <c r="G8" s="253">
        <f t="shared" si="0"/>
        <v>-5.8100180107590313</v>
      </c>
    </row>
    <row r="9" spans="1:9" x14ac:dyDescent="0.2">
      <c r="A9" s="336" t="s">
        <v>295</v>
      </c>
      <c r="B9" s="337">
        <v>997.43845997671895</v>
      </c>
      <c r="C9" s="337">
        <v>1055.99626155396</v>
      </c>
      <c r="D9" s="337">
        <v>1063.81512764274</v>
      </c>
      <c r="E9" s="340">
        <v>206.32265264499401</v>
      </c>
      <c r="F9" s="340">
        <v>191.29118066531899</v>
      </c>
      <c r="G9" s="253">
        <f t="shared" si="0"/>
        <v>-7.285420086925062</v>
      </c>
    </row>
    <row r="10" spans="1:9" x14ac:dyDescent="0.2">
      <c r="A10" s="336" t="s">
        <v>81</v>
      </c>
      <c r="B10" s="337">
        <v>1112.7468546017101</v>
      </c>
      <c r="C10" s="337">
        <v>840.60289416147896</v>
      </c>
      <c r="D10" s="337">
        <v>726.97587261598903</v>
      </c>
      <c r="E10" s="340">
        <v>155.10141847942299</v>
      </c>
      <c r="F10" s="340">
        <v>131.48374607509501</v>
      </c>
      <c r="G10" s="253">
        <f t="shared" si="0"/>
        <v>-15.227244622176869</v>
      </c>
    </row>
    <row r="11" spans="1:9" x14ac:dyDescent="0.2">
      <c r="A11" s="336" t="s">
        <v>296</v>
      </c>
      <c r="B11" s="337">
        <v>599.79628403798097</v>
      </c>
      <c r="C11" s="337">
        <v>633.05486155696804</v>
      </c>
      <c r="D11" s="337">
        <v>646.96952021813604</v>
      </c>
      <c r="E11" s="340">
        <v>119.44588265186501</v>
      </c>
      <c r="F11" s="340">
        <v>120.611978104459</v>
      </c>
      <c r="G11" s="253">
        <f t="shared" si="0"/>
        <v>0.97625420542345132</v>
      </c>
    </row>
    <row r="12" spans="1:9" x14ac:dyDescent="0.2">
      <c r="A12" s="336" t="s">
        <v>297</v>
      </c>
      <c r="B12" s="337">
        <v>611.24102240490902</v>
      </c>
      <c r="C12" s="337">
        <v>659.10906083668397</v>
      </c>
      <c r="D12" s="337">
        <v>632.01068614460496</v>
      </c>
      <c r="E12" s="340">
        <v>156.10429249159</v>
      </c>
      <c r="F12" s="340">
        <v>141.24817399063099</v>
      </c>
      <c r="G12" s="253">
        <f t="shared" si="0"/>
        <v>-9.5167905147511398</v>
      </c>
    </row>
    <row r="13" spans="1:9" x14ac:dyDescent="0.2">
      <c r="A13" s="336" t="s">
        <v>298</v>
      </c>
      <c r="B13" s="337">
        <v>580.098207988328</v>
      </c>
      <c r="C13" s="337">
        <v>510.81992625862199</v>
      </c>
      <c r="D13" s="337">
        <v>515.39785158826101</v>
      </c>
      <c r="E13" s="340">
        <v>111.10371410984099</v>
      </c>
      <c r="F13" s="340">
        <v>97.468233425138706</v>
      </c>
      <c r="G13" s="253">
        <f t="shared" si="0"/>
        <v>-12.272749650134807</v>
      </c>
    </row>
    <row r="14" spans="1:9" x14ac:dyDescent="0.2">
      <c r="A14" s="336" t="s">
        <v>150</v>
      </c>
      <c r="B14" s="337">
        <v>203.19998107102401</v>
      </c>
      <c r="C14" s="337">
        <v>201.90502101694</v>
      </c>
      <c r="D14" s="337">
        <v>226.698345912928</v>
      </c>
      <c r="E14" s="340">
        <v>68.390727117640196</v>
      </c>
      <c r="F14" s="340">
        <v>72.738509687166996</v>
      </c>
      <c r="G14" s="253">
        <f t="shared" si="0"/>
        <v>6.3572691105449071</v>
      </c>
    </row>
    <row r="15" spans="1:9" x14ac:dyDescent="0.2">
      <c r="A15" s="336" t="s">
        <v>299</v>
      </c>
      <c r="B15" s="337">
        <v>201.501222337531</v>
      </c>
      <c r="C15" s="337">
        <v>191.815230485634</v>
      </c>
      <c r="D15" s="337">
        <v>204.15208041958701</v>
      </c>
      <c r="E15" s="340">
        <v>36.702109869334201</v>
      </c>
      <c r="F15" s="340">
        <v>33.894390683114601</v>
      </c>
      <c r="G15" s="253">
        <f t="shared" si="0"/>
        <v>-7.6500212010033248</v>
      </c>
    </row>
    <row r="16" spans="1:9" x14ac:dyDescent="0.2">
      <c r="A16" s="336" t="s">
        <v>300</v>
      </c>
      <c r="B16" s="337">
        <v>144.246771608068</v>
      </c>
      <c r="C16" s="337">
        <v>91.650013863946299</v>
      </c>
      <c r="D16" s="337">
        <v>192.03668703261701</v>
      </c>
      <c r="E16" s="340">
        <v>28.366665426306302</v>
      </c>
      <c r="F16" s="340">
        <v>60.863556852574902</v>
      </c>
      <c r="G16" s="253">
        <f t="shared" si="0"/>
        <v>114.56013929692304</v>
      </c>
    </row>
    <row r="17" spans="1:7" x14ac:dyDescent="0.2">
      <c r="A17" s="336" t="s">
        <v>301</v>
      </c>
      <c r="B17" s="337">
        <v>222.173135314799</v>
      </c>
      <c r="C17" s="337">
        <v>177.09555387411601</v>
      </c>
      <c r="D17" s="337">
        <v>153.13442772078201</v>
      </c>
      <c r="E17" s="340">
        <v>25.207388298323998</v>
      </c>
      <c r="F17" s="340">
        <v>29.0137684628796</v>
      </c>
      <c r="G17" s="253">
        <f>(F17-E17)/E17*100</f>
        <v>15.10025600235897</v>
      </c>
    </row>
    <row r="18" spans="1:7" x14ac:dyDescent="0.2">
      <c r="A18" s="336" t="s">
        <v>302</v>
      </c>
      <c r="B18" s="337">
        <v>3157.7925461319201</v>
      </c>
      <c r="C18" s="337">
        <v>3290.4536753274301</v>
      </c>
      <c r="D18" s="337">
        <v>3330.13014078385</v>
      </c>
      <c r="E18" s="340">
        <v>639.20224670795301</v>
      </c>
      <c r="F18" s="340">
        <v>621.23998027957498</v>
      </c>
      <c r="G18" s="253">
        <f t="shared" si="0"/>
        <v>-2.8101068982294835</v>
      </c>
    </row>
    <row r="19" spans="1:7" x14ac:dyDescent="0.2">
      <c r="A19" s="341" t="s">
        <v>303</v>
      </c>
      <c r="B19" s="342">
        <f>SUM(B4:B18)</f>
        <v>19019.541520967668</v>
      </c>
      <c r="C19" s="342">
        <f t="shared" ref="C19:F19" si="1">SUM(C4:C18)</f>
        <v>18882.052614356169</v>
      </c>
      <c r="D19" s="342">
        <f t="shared" si="1"/>
        <v>19272.361587137344</v>
      </c>
      <c r="E19" s="342">
        <f t="shared" si="1"/>
        <v>3702.6866280022341</v>
      </c>
      <c r="F19" s="342">
        <f t="shared" si="1"/>
        <v>3780.4671625364017</v>
      </c>
      <c r="G19" s="343">
        <f t="shared" si="0"/>
        <v>2.1006512931971697</v>
      </c>
    </row>
    <row r="20" spans="1:7" x14ac:dyDescent="0.2">
      <c r="A20" s="336" t="s">
        <v>304</v>
      </c>
      <c r="B20" s="340">
        <v>1204.9027169215999</v>
      </c>
      <c r="C20" s="340">
        <v>1233.604873</v>
      </c>
      <c r="D20" s="340">
        <v>1019.00575618098</v>
      </c>
      <c r="E20" s="340">
        <v>201.21351026689601</v>
      </c>
      <c r="F20" s="340">
        <v>211.11789203570899</v>
      </c>
      <c r="G20" s="253">
        <f t="shared" si="0"/>
        <v>4.9223244282531002</v>
      </c>
    </row>
    <row r="21" spans="1:7" ht="15" thickBot="1" x14ac:dyDescent="0.25">
      <c r="A21" s="344" t="s">
        <v>305</v>
      </c>
      <c r="B21" s="345">
        <f>B19+B20</f>
        <v>20224.444237889267</v>
      </c>
      <c r="C21" s="345">
        <f t="shared" ref="C21:F21" si="2">C19+C20</f>
        <v>20115.657487356169</v>
      </c>
      <c r="D21" s="345">
        <f t="shared" si="2"/>
        <v>20291.367343318325</v>
      </c>
      <c r="E21" s="345">
        <f t="shared" si="2"/>
        <v>3903.9001382691299</v>
      </c>
      <c r="F21" s="345">
        <f t="shared" si="2"/>
        <v>3991.5850545721105</v>
      </c>
      <c r="G21" s="346">
        <f t="shared" si="0"/>
        <v>2.2460850226014588</v>
      </c>
    </row>
    <row r="22" spans="1:7" x14ac:dyDescent="0.2">
      <c r="A22" s="95" t="s">
        <v>306</v>
      </c>
      <c r="B22" s="336"/>
      <c r="C22" s="336"/>
      <c r="D22" s="336"/>
      <c r="E22" s="347"/>
      <c r="F22" s="348"/>
      <c r="G22" s="349"/>
    </row>
    <row r="23" spans="1:7" x14ac:dyDescent="0.2">
      <c r="A23" s="336" t="s">
        <v>293</v>
      </c>
      <c r="B23" s="337">
        <v>633.58448686789404</v>
      </c>
      <c r="C23" s="337">
        <v>660.10726104889204</v>
      </c>
      <c r="D23" s="337">
        <v>794.25202631170703</v>
      </c>
      <c r="E23" s="340">
        <v>140.777623747479</v>
      </c>
      <c r="F23" s="340">
        <v>99.318403435673503</v>
      </c>
      <c r="G23" s="253">
        <f t="shared" si="0"/>
        <v>-29.45014925537691</v>
      </c>
    </row>
    <row r="24" spans="1:7" x14ac:dyDescent="0.2">
      <c r="A24" s="336" t="s">
        <v>81</v>
      </c>
      <c r="B24" s="337">
        <v>702.31647854427501</v>
      </c>
      <c r="C24" s="337">
        <v>704.65757832947804</v>
      </c>
      <c r="D24" s="337">
        <v>731.67480306747098</v>
      </c>
      <c r="E24" s="340">
        <v>107.514423134854</v>
      </c>
      <c r="F24" s="340">
        <v>95.433254309463507</v>
      </c>
      <c r="G24" s="253">
        <f t="shared" si="0"/>
        <v>-11.236788956433532</v>
      </c>
    </row>
    <row r="25" spans="1:7" x14ac:dyDescent="0.2">
      <c r="A25" s="336" t="s">
        <v>300</v>
      </c>
      <c r="B25" s="337">
        <v>506.60375965961703</v>
      </c>
      <c r="C25" s="337">
        <v>549.92727720371795</v>
      </c>
      <c r="D25" s="337">
        <v>471.84448670348002</v>
      </c>
      <c r="E25" s="340">
        <v>87.013242747286</v>
      </c>
      <c r="F25" s="340">
        <v>71.987956938688299</v>
      </c>
      <c r="G25" s="253">
        <f t="shared" si="0"/>
        <v>-17.267815029300639</v>
      </c>
    </row>
    <row r="26" spans="1:7" x14ac:dyDescent="0.2">
      <c r="A26" s="336" t="s">
        <v>301</v>
      </c>
      <c r="B26" s="337">
        <v>296.75880349800002</v>
      </c>
      <c r="C26" s="337">
        <v>292.14261473813599</v>
      </c>
      <c r="D26" s="337">
        <v>291.739309894195</v>
      </c>
      <c r="E26" s="340">
        <v>58.2262660181336</v>
      </c>
      <c r="F26" s="340">
        <v>59.027835938703397</v>
      </c>
      <c r="G26" s="253">
        <f t="shared" si="0"/>
        <v>1.3766466156702568</v>
      </c>
    </row>
    <row r="27" spans="1:7" x14ac:dyDescent="0.2">
      <c r="A27" s="336" t="s">
        <v>296</v>
      </c>
      <c r="B27" s="337">
        <v>189.93821699005599</v>
      </c>
      <c r="C27" s="337">
        <v>175.08341244418</v>
      </c>
      <c r="D27" s="337">
        <v>196.32806212774199</v>
      </c>
      <c r="E27" s="340">
        <v>32.618359518862</v>
      </c>
      <c r="F27" s="340">
        <v>28.929703997687799</v>
      </c>
      <c r="G27" s="253">
        <f t="shared" si="0"/>
        <v>-11.308525553043793</v>
      </c>
    </row>
    <row r="28" spans="1:7" x14ac:dyDescent="0.2">
      <c r="A28" s="336" t="s">
        <v>237</v>
      </c>
      <c r="B28" s="337">
        <v>188.555746645623</v>
      </c>
      <c r="C28" s="337">
        <v>180.087802178402</v>
      </c>
      <c r="D28" s="337">
        <v>192.95846179701701</v>
      </c>
      <c r="E28" s="340">
        <v>38.422599568009502</v>
      </c>
      <c r="F28" s="340">
        <v>35.778578020703797</v>
      </c>
      <c r="G28" s="253">
        <f t="shared" si="0"/>
        <v>-6.881422852781431</v>
      </c>
    </row>
    <row r="29" spans="1:7" x14ac:dyDescent="0.2">
      <c r="A29" s="336" t="s">
        <v>291</v>
      </c>
      <c r="B29" s="337">
        <v>177.75250716456301</v>
      </c>
      <c r="C29" s="337">
        <v>181.92849672090901</v>
      </c>
      <c r="D29" s="337">
        <v>179.930848480089</v>
      </c>
      <c r="E29" s="340">
        <v>27.7989265994951</v>
      </c>
      <c r="F29" s="340">
        <v>36.333192729047397</v>
      </c>
      <c r="G29" s="253">
        <f t="shared" si="0"/>
        <v>30.699984400503077</v>
      </c>
    </row>
    <row r="30" spans="1:7" x14ac:dyDescent="0.2">
      <c r="A30" s="336" t="s">
        <v>150</v>
      </c>
      <c r="B30" s="337">
        <v>128.47573030981701</v>
      </c>
      <c r="C30" s="337">
        <v>153.44024856163301</v>
      </c>
      <c r="D30" s="337">
        <v>159.35696404769899</v>
      </c>
      <c r="E30" s="340">
        <v>6.2525280130643601</v>
      </c>
      <c r="F30" s="340">
        <v>11.148794235423599</v>
      </c>
      <c r="G30" s="253">
        <f t="shared" si="0"/>
        <v>78.308585137543147</v>
      </c>
    </row>
    <row r="31" spans="1:7" x14ac:dyDescent="0.2">
      <c r="A31" s="336" t="s">
        <v>148</v>
      </c>
      <c r="B31" s="337">
        <v>103.872518840997</v>
      </c>
      <c r="C31" s="337">
        <v>94.542211984410599</v>
      </c>
      <c r="D31" s="337">
        <v>97.758269168017407</v>
      </c>
      <c r="E31" s="340">
        <v>14.4473506021607</v>
      </c>
      <c r="F31" s="340">
        <v>13.566264352867901</v>
      </c>
      <c r="G31" s="253">
        <f t="shared" si="0"/>
        <v>-6.0986008684597648</v>
      </c>
    </row>
    <row r="32" spans="1:7" x14ac:dyDescent="0.2">
      <c r="A32" s="336" t="s">
        <v>298</v>
      </c>
      <c r="B32" s="337">
        <v>58.734823955285201</v>
      </c>
      <c r="C32" s="337">
        <v>53.479929566415102</v>
      </c>
      <c r="D32" s="337">
        <v>59.443464623100802</v>
      </c>
      <c r="E32" s="340">
        <v>14.7902950833401</v>
      </c>
      <c r="F32" s="340">
        <v>11.789655985354599</v>
      </c>
      <c r="G32" s="253">
        <f t="shared" si="0"/>
        <v>-20.287892033779926</v>
      </c>
    </row>
    <row r="33" spans="1:7" x14ac:dyDescent="0.2">
      <c r="A33" s="336" t="s">
        <v>297</v>
      </c>
      <c r="B33" s="337">
        <v>35.615319101691597</v>
      </c>
      <c r="C33" s="337">
        <v>32.276058787488203</v>
      </c>
      <c r="D33" s="337">
        <v>33.050774199901802</v>
      </c>
      <c r="E33" s="340">
        <v>5.6328703235097901</v>
      </c>
      <c r="F33" s="340">
        <v>3.7048639066896598</v>
      </c>
      <c r="G33" s="253">
        <f t="shared" si="0"/>
        <v>-34.227779197636615</v>
      </c>
    </row>
    <row r="34" spans="1:7" x14ac:dyDescent="0.2">
      <c r="A34" s="336" t="s">
        <v>292</v>
      </c>
      <c r="B34" s="337">
        <v>31.1252303465502</v>
      </c>
      <c r="C34" s="337">
        <v>28.5181670928764</v>
      </c>
      <c r="D34" s="337">
        <v>25.721645184952902</v>
      </c>
      <c r="E34" s="340">
        <v>3.6726213008458299</v>
      </c>
      <c r="F34" s="340">
        <v>7.46176352112166</v>
      </c>
      <c r="G34" s="253">
        <f t="shared" si="0"/>
        <v>103.17269083537593</v>
      </c>
    </row>
    <row r="35" spans="1:7" x14ac:dyDescent="0.2">
      <c r="A35" s="336" t="s">
        <v>299</v>
      </c>
      <c r="B35" s="337">
        <v>12.9665518841727</v>
      </c>
      <c r="C35" s="337">
        <v>9.2800216192059608</v>
      </c>
      <c r="D35" s="337">
        <v>6.3447319449758997</v>
      </c>
      <c r="E35" s="340">
        <v>1.114366187396</v>
      </c>
      <c r="F35" s="340">
        <v>0.70620235519594998</v>
      </c>
      <c r="G35" s="253">
        <f t="shared" si="0"/>
        <v>-36.627442291104387</v>
      </c>
    </row>
    <row r="36" spans="1:7" x14ac:dyDescent="0.2">
      <c r="A36" s="336" t="s">
        <v>302</v>
      </c>
      <c r="B36" s="337">
        <v>738.303446313682</v>
      </c>
      <c r="C36" s="337">
        <v>722.49756536413804</v>
      </c>
      <c r="D36" s="337">
        <v>729.24530011975696</v>
      </c>
      <c r="E36" s="340">
        <v>111.83000719098899</v>
      </c>
      <c r="F36" s="340">
        <v>130.482820949326</v>
      </c>
      <c r="G36" s="253">
        <f t="shared" si="0"/>
        <v>16.679614199148514</v>
      </c>
    </row>
    <row r="37" spans="1:7" x14ac:dyDescent="0.2">
      <c r="A37" s="350" t="s">
        <v>303</v>
      </c>
      <c r="B37" s="351">
        <f>SUM(B23:B36)</f>
        <v>3804.6036201222241</v>
      </c>
      <c r="C37" s="351">
        <f t="shared" ref="C37:F37" si="3">SUM(C23:C36)</f>
        <v>3837.9686456398822</v>
      </c>
      <c r="D37" s="351">
        <f t="shared" si="3"/>
        <v>3969.6491476701053</v>
      </c>
      <c r="E37" s="351">
        <f t="shared" si="3"/>
        <v>650.11148003542485</v>
      </c>
      <c r="F37" s="351">
        <f t="shared" si="3"/>
        <v>605.66929067594708</v>
      </c>
      <c r="G37" s="343">
        <f t="shared" si="0"/>
        <v>-6.83608745950096</v>
      </c>
    </row>
    <row r="38" spans="1:7" x14ac:dyDescent="0.2">
      <c r="A38" s="336" t="s">
        <v>304</v>
      </c>
      <c r="B38" s="337">
        <v>1120.8924435584099</v>
      </c>
      <c r="C38" s="337">
        <v>1191.0530218752299</v>
      </c>
      <c r="D38" s="337">
        <v>1227.2832146353901</v>
      </c>
      <c r="E38" s="340">
        <v>196.10026288147699</v>
      </c>
      <c r="F38" s="340">
        <v>182.44230386452301</v>
      </c>
      <c r="G38" s="253">
        <f t="shared" si="0"/>
        <v>-6.9647836347923988</v>
      </c>
    </row>
    <row r="39" spans="1:7" ht="15" thickBot="1" x14ac:dyDescent="0.25">
      <c r="A39" s="352" t="s">
        <v>307</v>
      </c>
      <c r="B39" s="353">
        <f>B37+B38</f>
        <v>4925.4960636806336</v>
      </c>
      <c r="C39" s="353">
        <f t="shared" ref="C39:F39" si="4">C37+C38</f>
        <v>5029.0216675151123</v>
      </c>
      <c r="D39" s="353">
        <f t="shared" si="4"/>
        <v>5196.9323623054952</v>
      </c>
      <c r="E39" s="353">
        <f t="shared" si="4"/>
        <v>846.21174291690181</v>
      </c>
      <c r="F39" s="353">
        <f t="shared" si="4"/>
        <v>788.11159454047015</v>
      </c>
      <c r="G39" s="354">
        <f t="shared" si="0"/>
        <v>-6.8659113824348221</v>
      </c>
    </row>
    <row r="40" spans="1:7" x14ac:dyDescent="0.2">
      <c r="A40" s="96" t="s">
        <v>308</v>
      </c>
      <c r="B40" s="97"/>
      <c r="C40" s="97"/>
      <c r="D40" s="97"/>
      <c r="E40" s="97"/>
      <c r="F40" s="97"/>
      <c r="G40" s="97"/>
    </row>
    <row r="41" spans="1:7" x14ac:dyDescent="0.2">
      <c r="A41" s="96" t="s">
        <v>309</v>
      </c>
      <c r="B41" s="98"/>
      <c r="C41" s="98"/>
      <c r="D41" s="98"/>
      <c r="E41" s="98"/>
      <c r="F41" s="98"/>
      <c r="G41" s="98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64B4-083F-4C36-B70D-C39F3DB6346A}">
  <sheetPr>
    <tabColor theme="0"/>
  </sheetPr>
  <dimension ref="A1:I43"/>
  <sheetViews>
    <sheetView showGridLines="0" workbookViewId="0"/>
  </sheetViews>
  <sheetFormatPr defaultRowHeight="14.25" x14ac:dyDescent="0.2"/>
  <cols>
    <col min="1" max="1" width="38.375" customWidth="1"/>
    <col min="2" max="6" width="15" customWidth="1"/>
    <col min="7" max="7" width="15.625" customWidth="1"/>
    <col min="9" max="9" width="19.25" customWidth="1"/>
  </cols>
  <sheetData>
    <row r="1" spans="1:9" ht="15" x14ac:dyDescent="0.25">
      <c r="A1" s="2" t="s">
        <v>310</v>
      </c>
      <c r="I1" s="312" t="str">
        <f>HYPERLINK("#'" &amp; Meta!$A$31 &amp;"'!$A$1", "Hyperlink to Index")</f>
        <v>Hyperlink to Index</v>
      </c>
    </row>
    <row r="2" spans="1:9" ht="54" customHeight="1" thickBot="1" x14ac:dyDescent="0.25">
      <c r="A2" s="245" t="s">
        <v>283</v>
      </c>
      <c r="B2" s="246" t="s">
        <v>284</v>
      </c>
      <c r="C2" s="246" t="s">
        <v>285</v>
      </c>
      <c r="D2" s="246" t="s">
        <v>286</v>
      </c>
      <c r="E2" s="246" t="s">
        <v>287</v>
      </c>
      <c r="F2" s="246" t="s">
        <v>288</v>
      </c>
      <c r="G2" s="246" t="s">
        <v>311</v>
      </c>
    </row>
    <row r="3" spans="1:9" ht="15" thickTop="1" x14ac:dyDescent="0.2">
      <c r="A3" s="319" t="s">
        <v>312</v>
      </c>
    </row>
    <row r="4" spans="1:9" x14ac:dyDescent="0.2">
      <c r="A4" s="320" t="s">
        <v>313</v>
      </c>
      <c r="B4" s="321">
        <v>917.27418605122205</v>
      </c>
      <c r="C4" s="321">
        <v>921.71466418350496</v>
      </c>
      <c r="D4" s="321">
        <v>933.39606878888401</v>
      </c>
      <c r="E4" s="322">
        <v>149.330858450069</v>
      </c>
      <c r="F4" s="322">
        <v>160.095111384685</v>
      </c>
      <c r="G4" s="323">
        <v>7.2083245528352631</v>
      </c>
    </row>
    <row r="5" spans="1:9" x14ac:dyDescent="0.2">
      <c r="A5" s="320" t="s">
        <v>314</v>
      </c>
      <c r="B5" s="321">
        <v>22.298959746117902</v>
      </c>
      <c r="C5" s="321">
        <v>25.737624289715701</v>
      </c>
      <c r="D5" s="321">
        <v>25.6851608851847</v>
      </c>
      <c r="E5" s="322">
        <v>8.2278632683292905</v>
      </c>
      <c r="F5" s="322">
        <v>8.2377664331464207</v>
      </c>
      <c r="G5" s="324">
        <v>0.12036131975174461</v>
      </c>
    </row>
    <row r="6" spans="1:9" x14ac:dyDescent="0.2">
      <c r="A6" s="320" t="s">
        <v>315</v>
      </c>
      <c r="B6" s="321">
        <v>75.347138222902302</v>
      </c>
      <c r="C6" s="321">
        <v>76.670540113429595</v>
      </c>
      <c r="D6" s="321">
        <v>83.718773750889696</v>
      </c>
      <c r="E6" s="322">
        <v>15.3039412895028</v>
      </c>
      <c r="F6" s="322">
        <v>17.400076636706601</v>
      </c>
      <c r="G6" s="323">
        <v>13.696702748340851</v>
      </c>
    </row>
    <row r="7" spans="1:9" x14ac:dyDescent="0.2">
      <c r="A7" s="320" t="s">
        <v>316</v>
      </c>
      <c r="B7" s="321">
        <v>5.7566422467428797</v>
      </c>
      <c r="C7" s="321">
        <v>11.1723572420054</v>
      </c>
      <c r="D7" s="321">
        <v>11.892931532072801</v>
      </c>
      <c r="E7" s="322">
        <v>2.5109659582122199</v>
      </c>
      <c r="F7" s="322">
        <v>2.26549004776528</v>
      </c>
      <c r="G7" s="324">
        <v>-9.7761544573752843</v>
      </c>
    </row>
    <row r="8" spans="1:9" x14ac:dyDescent="0.2">
      <c r="A8" s="320" t="s">
        <v>317</v>
      </c>
      <c r="B8" s="321">
        <v>532.69523028937704</v>
      </c>
      <c r="C8" s="321">
        <v>525.09666552532701</v>
      </c>
      <c r="D8" s="321">
        <v>976.72715921169095</v>
      </c>
      <c r="E8" s="322">
        <v>156.01119568751599</v>
      </c>
      <c r="F8" s="322">
        <v>216.64490519941</v>
      </c>
      <c r="G8" s="323">
        <v>38.864973276238999</v>
      </c>
    </row>
    <row r="9" spans="1:9" x14ac:dyDescent="0.2">
      <c r="A9" s="320" t="s">
        <v>318</v>
      </c>
      <c r="B9" s="321">
        <v>18.273823697291501</v>
      </c>
      <c r="C9" s="321">
        <v>58.7296651383501</v>
      </c>
      <c r="D9" s="321">
        <v>52.772860794528803</v>
      </c>
      <c r="E9" s="322">
        <v>10.6908897076305</v>
      </c>
      <c r="F9" s="322">
        <v>13.1215258313722</v>
      </c>
      <c r="G9" s="324">
        <v>22.735583194791175</v>
      </c>
    </row>
    <row r="10" spans="1:9" x14ac:dyDescent="0.2">
      <c r="A10" s="320" t="s">
        <v>319</v>
      </c>
      <c r="B10" s="321">
        <v>38.442974690280202</v>
      </c>
      <c r="C10" s="321">
        <v>89.661885183606998</v>
      </c>
      <c r="D10" s="321">
        <v>174.41863715266999</v>
      </c>
      <c r="E10" s="322">
        <v>30.398251627766399</v>
      </c>
      <c r="F10" s="322">
        <v>28.818238277929598</v>
      </c>
      <c r="G10" s="323">
        <v>-5.1977112670308427</v>
      </c>
    </row>
    <row r="11" spans="1:9" x14ac:dyDescent="0.2">
      <c r="A11" s="320" t="s">
        <v>320</v>
      </c>
      <c r="B11" s="321" t="s">
        <v>321</v>
      </c>
      <c r="C11" s="321">
        <v>7.7641275137015304</v>
      </c>
      <c r="D11" s="321">
        <v>14.117082701056701</v>
      </c>
      <c r="E11" s="322">
        <v>1.0475286433708899</v>
      </c>
      <c r="F11" s="322">
        <v>3.38334394814897</v>
      </c>
      <c r="G11" s="324">
        <v>222.98343053050601</v>
      </c>
    </row>
    <row r="12" spans="1:9" x14ac:dyDescent="0.2">
      <c r="A12" s="320" t="s">
        <v>322</v>
      </c>
      <c r="B12" s="321">
        <v>4.8716780662582799</v>
      </c>
      <c r="C12" s="321">
        <v>10.9996801751529</v>
      </c>
      <c r="D12" s="321">
        <v>7.7387016010043101</v>
      </c>
      <c r="E12" s="322">
        <v>1.8136173674654199</v>
      </c>
      <c r="F12" s="322">
        <v>2.3874938636556902</v>
      </c>
      <c r="G12" s="323">
        <v>31.642644500712873</v>
      </c>
    </row>
    <row r="13" spans="1:9" x14ac:dyDescent="0.2">
      <c r="A13" s="320" t="s">
        <v>323</v>
      </c>
      <c r="B13" s="321">
        <v>49.159349835418702</v>
      </c>
      <c r="C13" s="321">
        <v>49.922614437934698</v>
      </c>
      <c r="D13" s="321">
        <v>31.630750313728999</v>
      </c>
      <c r="E13" s="322">
        <v>0.43448482168172198</v>
      </c>
      <c r="F13" s="322">
        <v>0.232982314049202</v>
      </c>
      <c r="G13" s="324">
        <v>-46.377341066272933</v>
      </c>
    </row>
    <row r="14" spans="1:9" x14ac:dyDescent="0.2">
      <c r="A14" s="320" t="s">
        <v>324</v>
      </c>
      <c r="B14" s="321">
        <v>4.6106816125538703</v>
      </c>
      <c r="C14" s="321">
        <v>2.1416255303820702</v>
      </c>
      <c r="D14" s="321">
        <v>5.0466391221469502</v>
      </c>
      <c r="E14" s="322">
        <v>1.0003386961512599</v>
      </c>
      <c r="F14" s="322">
        <v>2.1894724551429898</v>
      </c>
      <c r="G14" s="323">
        <v>118.87311403296175</v>
      </c>
    </row>
    <row r="15" spans="1:9" x14ac:dyDescent="0.2">
      <c r="A15" s="320" t="s">
        <v>325</v>
      </c>
      <c r="B15" s="321" t="s">
        <v>193</v>
      </c>
      <c r="C15" s="321">
        <v>39.385995402887303</v>
      </c>
      <c r="D15" s="321">
        <v>45.643640345056802</v>
      </c>
      <c r="E15" s="322">
        <v>7.10706840136812</v>
      </c>
      <c r="F15" s="322">
        <v>5.7891295656977304</v>
      </c>
      <c r="G15" s="324">
        <v>-18.544057285514302</v>
      </c>
    </row>
    <row r="16" spans="1:9" x14ac:dyDescent="0.2">
      <c r="A16" s="320" t="s">
        <v>326</v>
      </c>
      <c r="B16" s="321" t="s">
        <v>193</v>
      </c>
      <c r="C16" s="321">
        <v>69.749006138044294</v>
      </c>
      <c r="D16" s="321">
        <v>49.263277950432901</v>
      </c>
      <c r="E16" s="322">
        <v>14.8400997129892</v>
      </c>
      <c r="F16" s="322">
        <v>9.1703548715071506</v>
      </c>
      <c r="G16" s="323">
        <v>-38.20557106175945</v>
      </c>
    </row>
    <row r="17" spans="1:7" x14ac:dyDescent="0.2">
      <c r="A17" s="320" t="s">
        <v>327</v>
      </c>
      <c r="B17" s="321">
        <v>2177.7110447826699</v>
      </c>
      <c r="C17" s="321">
        <v>2577.9243530355898</v>
      </c>
      <c r="D17" s="321">
        <v>2732.5297931545401</v>
      </c>
      <c r="E17" s="322">
        <v>489.11845010772902</v>
      </c>
      <c r="F17" s="322">
        <v>464.16031864764801</v>
      </c>
      <c r="G17" s="324">
        <v>-5.1026763465135989</v>
      </c>
    </row>
    <row r="18" spans="1:7" x14ac:dyDescent="0.2">
      <c r="A18" s="320" t="s">
        <v>328</v>
      </c>
      <c r="B18" s="321" t="s">
        <v>321</v>
      </c>
      <c r="C18" s="321">
        <v>37.6592269389851</v>
      </c>
      <c r="D18" s="321">
        <v>56.079406713647401</v>
      </c>
      <c r="E18" s="322">
        <v>12.6716769946391</v>
      </c>
      <c r="F18" s="322">
        <v>12.488318531183999</v>
      </c>
      <c r="G18" s="323">
        <v>-1.4469944548986857</v>
      </c>
    </row>
    <row r="19" spans="1:7" x14ac:dyDescent="0.2">
      <c r="A19" s="325" t="s">
        <v>329</v>
      </c>
      <c r="B19" s="326">
        <v>392.884939832778</v>
      </c>
      <c r="C19" s="326">
        <v>289.27952204552503</v>
      </c>
      <c r="D19" s="326">
        <v>143.45952291604999</v>
      </c>
      <c r="E19" s="327">
        <v>10.8036407223772</v>
      </c>
      <c r="F19" s="327">
        <v>18.1816925179265</v>
      </c>
      <c r="G19" s="328">
        <v>68.292272810103753</v>
      </c>
    </row>
    <row r="20" spans="1:7" x14ac:dyDescent="0.2">
      <c r="A20" s="319" t="s">
        <v>330</v>
      </c>
      <c r="B20" s="321"/>
      <c r="C20" s="321"/>
      <c r="D20" s="321"/>
      <c r="E20" s="322"/>
      <c r="F20" s="322"/>
      <c r="G20" s="324"/>
    </row>
    <row r="21" spans="1:7" x14ac:dyDescent="0.2">
      <c r="A21" s="320" t="s">
        <v>331</v>
      </c>
      <c r="B21" s="321">
        <v>1.54522881411011</v>
      </c>
      <c r="C21" s="321">
        <v>1.65753669970984</v>
      </c>
      <c r="D21" s="321">
        <v>1.3906583128504699</v>
      </c>
      <c r="E21" s="322">
        <v>0.40467832383498598</v>
      </c>
      <c r="F21" s="322">
        <v>0.16162970289464501</v>
      </c>
      <c r="G21" s="323">
        <v>-60.059708322664676</v>
      </c>
    </row>
    <row r="22" spans="1:7" x14ac:dyDescent="0.2">
      <c r="A22" s="320" t="s">
        <v>332</v>
      </c>
      <c r="B22" s="321">
        <v>1.4265980708310499</v>
      </c>
      <c r="C22" s="321">
        <v>1.38185084547637</v>
      </c>
      <c r="D22" s="321">
        <v>1.34917613359868</v>
      </c>
      <c r="E22" s="322">
        <v>0.274737866506094</v>
      </c>
      <c r="F22" s="322">
        <v>0.21899177889125901</v>
      </c>
      <c r="G22" s="324">
        <v>-20.290645888668745</v>
      </c>
    </row>
    <row r="23" spans="1:7" x14ac:dyDescent="0.2">
      <c r="A23" s="320" t="s">
        <v>333</v>
      </c>
      <c r="B23" s="321">
        <v>4.4042892519461896</v>
      </c>
      <c r="C23" s="321">
        <v>3.60360558967038</v>
      </c>
      <c r="D23" s="321">
        <v>4.3066266744230797</v>
      </c>
      <c r="E23" s="322">
        <v>1.57908079446785</v>
      </c>
      <c r="F23" s="322">
        <v>0.232622960561849</v>
      </c>
      <c r="G23" s="323">
        <v>-85.268457359698118</v>
      </c>
    </row>
    <row r="24" spans="1:7" x14ac:dyDescent="0.2">
      <c r="A24" s="320" t="s">
        <v>334</v>
      </c>
      <c r="B24" s="321">
        <v>15.569847437785899</v>
      </c>
      <c r="C24" s="321">
        <v>14.1286922437831</v>
      </c>
      <c r="D24" s="321">
        <v>13.775271395904999</v>
      </c>
      <c r="E24" s="322">
        <v>1.8264019740492401</v>
      </c>
      <c r="F24" s="322">
        <v>2.12925980209639</v>
      </c>
      <c r="G24" s="324">
        <v>16.582210945364693</v>
      </c>
    </row>
    <row r="25" spans="1:7" x14ac:dyDescent="0.2">
      <c r="A25" s="320" t="s">
        <v>335</v>
      </c>
      <c r="B25" s="321">
        <v>46.246650929194203</v>
      </c>
      <c r="C25" s="321">
        <v>49.823942143250797</v>
      </c>
      <c r="D25" s="321">
        <v>51.0678982529788</v>
      </c>
      <c r="E25" s="322">
        <v>9.0198739452109393</v>
      </c>
      <c r="F25" s="322">
        <v>8.8720451799287705</v>
      </c>
      <c r="G25" s="323">
        <v>-1.6389227408289648</v>
      </c>
    </row>
    <row r="26" spans="1:7" x14ac:dyDescent="0.2">
      <c r="A26" s="320" t="s">
        <v>336</v>
      </c>
      <c r="B26" s="321">
        <v>24.110939078975299</v>
      </c>
      <c r="C26" s="321">
        <v>17.622348894059101</v>
      </c>
      <c r="D26" s="321">
        <v>16.9971487832333</v>
      </c>
      <c r="E26" s="322">
        <v>3.25078219452275</v>
      </c>
      <c r="F26" s="322">
        <v>3.4295506336792698</v>
      </c>
      <c r="G26" s="324">
        <v>5.4992438268465715</v>
      </c>
    </row>
    <row r="27" spans="1:7" x14ac:dyDescent="0.2">
      <c r="A27" s="320" t="s">
        <v>337</v>
      </c>
      <c r="B27" s="321">
        <v>19.623198246926101</v>
      </c>
      <c r="C27" s="321">
        <v>13.7651676104293</v>
      </c>
      <c r="D27" s="321">
        <v>16.403099990053601</v>
      </c>
      <c r="E27" s="322">
        <v>1.9286788267197801</v>
      </c>
      <c r="F27" s="322">
        <v>1.55807515012734</v>
      </c>
      <c r="G27" s="323">
        <v>-19.215416867656916</v>
      </c>
    </row>
    <row r="28" spans="1:7" x14ac:dyDescent="0.2">
      <c r="A28" s="320" t="s">
        <v>338</v>
      </c>
      <c r="B28" s="321">
        <v>2.4423492837313199</v>
      </c>
      <c r="C28" s="321">
        <v>1.3070391814282101</v>
      </c>
      <c r="D28" s="321">
        <v>1.87681287491931</v>
      </c>
      <c r="E28" s="322">
        <v>0.29978237948974201</v>
      </c>
      <c r="F28" s="322">
        <v>2.9376596435485E-2</v>
      </c>
      <c r="G28" s="324">
        <v>-90.200692754028182</v>
      </c>
    </row>
    <row r="29" spans="1:7" x14ac:dyDescent="0.2">
      <c r="A29" s="320" t="s">
        <v>339</v>
      </c>
      <c r="B29" s="321">
        <v>3.78958534942281</v>
      </c>
      <c r="C29" s="321">
        <v>7.1729888223825604</v>
      </c>
      <c r="D29" s="321">
        <v>4.9556763927714798</v>
      </c>
      <c r="E29" s="322">
        <v>0.73915705414661703</v>
      </c>
      <c r="F29" s="322">
        <v>0.64973315136116505</v>
      </c>
      <c r="G29" s="323">
        <v>-12.098092317970915</v>
      </c>
    </row>
    <row r="30" spans="1:7" x14ac:dyDescent="0.2">
      <c r="A30" s="320" t="s">
        <v>340</v>
      </c>
      <c r="B30" s="321">
        <v>22.067749948656601</v>
      </c>
      <c r="C30" s="321">
        <v>23.2549392304959</v>
      </c>
      <c r="D30" s="321">
        <v>26.7807282554846</v>
      </c>
      <c r="E30" s="322">
        <v>2.6065143026410298</v>
      </c>
      <c r="F30" s="322">
        <v>4.1483259516873501</v>
      </c>
      <c r="G30" s="324">
        <v>59.152242037731853</v>
      </c>
    </row>
    <row r="31" spans="1:7" ht="14.25" customHeight="1" x14ac:dyDescent="0.2">
      <c r="A31" s="320" t="s">
        <v>341</v>
      </c>
      <c r="B31" s="321">
        <v>51.187375571344617</v>
      </c>
      <c r="C31" s="321">
        <v>36.793557615686424</v>
      </c>
      <c r="D31" s="321">
        <v>37.416564127003511</v>
      </c>
      <c r="E31" s="322">
        <v>3.2012090502489601</v>
      </c>
      <c r="F31" s="322">
        <v>3.5117874667176503</v>
      </c>
      <c r="G31" s="323">
        <v>9.7019098594806348</v>
      </c>
    </row>
    <row r="32" spans="1:7" ht="16.5" customHeight="1" x14ac:dyDescent="0.2">
      <c r="A32" s="320" t="s">
        <v>342</v>
      </c>
      <c r="B32" s="321">
        <v>19.90677003627777</v>
      </c>
      <c r="C32" s="321">
        <v>23.30132008121338</v>
      </c>
      <c r="D32" s="321">
        <v>16.682304421991457</v>
      </c>
      <c r="E32" s="322">
        <v>1.6525696849429277</v>
      </c>
      <c r="F32" s="322">
        <v>1.287920694051965</v>
      </c>
      <c r="G32" s="324">
        <v>-22.065574251627158</v>
      </c>
    </row>
    <row r="33" spans="1:7" x14ac:dyDescent="0.2">
      <c r="A33" s="320" t="s">
        <v>343</v>
      </c>
      <c r="B33" s="321">
        <v>4.5216677695760703</v>
      </c>
      <c r="C33" s="321">
        <v>3.9572711506595399</v>
      </c>
      <c r="D33" s="321">
        <v>4.92300829476165</v>
      </c>
      <c r="E33" s="322">
        <v>0.94706178587284395</v>
      </c>
      <c r="F33" s="322">
        <v>1.27137279665273</v>
      </c>
      <c r="G33" s="323">
        <v>34.2439126588758</v>
      </c>
    </row>
    <row r="34" spans="1:7" x14ac:dyDescent="0.2">
      <c r="A34" s="320" t="s">
        <v>326</v>
      </c>
      <c r="B34" s="321">
        <v>22.3256246567286</v>
      </c>
      <c r="C34" s="321">
        <v>20.393605826736799</v>
      </c>
      <c r="D34" s="321">
        <v>23.8523081853441</v>
      </c>
      <c r="E34" s="322">
        <v>2.45295131391955</v>
      </c>
      <c r="F34" s="322">
        <v>2.7499690966415602</v>
      </c>
      <c r="G34" s="324">
        <v>12.108588582111237</v>
      </c>
    </row>
    <row r="35" spans="1:7" x14ac:dyDescent="0.2">
      <c r="A35" s="320" t="s">
        <v>344</v>
      </c>
      <c r="B35" s="321">
        <v>36.4715923233761</v>
      </c>
      <c r="C35" s="321">
        <v>31.101484356290801</v>
      </c>
      <c r="D35" s="321">
        <v>26.171807078098201</v>
      </c>
      <c r="E35" s="322">
        <v>2.4178360847995202</v>
      </c>
      <c r="F35" s="322">
        <v>2.8577795520928202</v>
      </c>
      <c r="G35" s="323">
        <v>18.195752394429949</v>
      </c>
    </row>
    <row r="36" spans="1:7" x14ac:dyDescent="0.2">
      <c r="A36" s="320" t="s">
        <v>345</v>
      </c>
      <c r="B36" s="321">
        <v>1.56347868017337</v>
      </c>
      <c r="C36" s="321">
        <v>1.68055736912668</v>
      </c>
      <c r="D36" s="321">
        <v>1.1429998260079399</v>
      </c>
      <c r="E36" s="322">
        <v>0.25039221889355701</v>
      </c>
      <c r="F36" s="322">
        <v>0.15726895934872501</v>
      </c>
      <c r="G36" s="324">
        <v>-37.190955835739913</v>
      </c>
    </row>
    <row r="37" spans="1:7" x14ac:dyDescent="0.2">
      <c r="A37" s="320" t="s">
        <v>346</v>
      </c>
      <c r="B37" s="321">
        <v>8.9086970310161906</v>
      </c>
      <c r="C37" s="321">
        <v>1.6982009639689399</v>
      </c>
      <c r="D37" s="321">
        <v>7.1848893752950396</v>
      </c>
      <c r="E37" s="322">
        <v>0.29239468908409</v>
      </c>
      <c r="F37" s="322">
        <v>3.0371785133191702</v>
      </c>
      <c r="G37" s="323">
        <v>938.72560846880015</v>
      </c>
    </row>
    <row r="38" spans="1:7" x14ac:dyDescent="0.2">
      <c r="A38" s="320" t="s">
        <v>347</v>
      </c>
      <c r="B38" s="321">
        <v>4.1681609414156799</v>
      </c>
      <c r="C38" s="321">
        <v>3.7712583215677902</v>
      </c>
      <c r="D38" s="321">
        <v>7.7039699762204696</v>
      </c>
      <c r="E38" s="322">
        <v>1.02544493856832</v>
      </c>
      <c r="F38" s="322">
        <v>1.116348143133</v>
      </c>
      <c r="G38" s="323">
        <v>8.8647572527487437</v>
      </c>
    </row>
    <row r="39" spans="1:7" x14ac:dyDescent="0.2">
      <c r="A39" s="82" t="s">
        <v>220</v>
      </c>
    </row>
    <row r="40" spans="1:7" x14ac:dyDescent="0.2">
      <c r="A40" s="5" t="s">
        <v>348</v>
      </c>
    </row>
    <row r="41" spans="1:7" x14ac:dyDescent="0.2">
      <c r="A41" s="5" t="s">
        <v>349</v>
      </c>
    </row>
    <row r="42" spans="1:7" x14ac:dyDescent="0.2">
      <c r="A42" s="4" t="s">
        <v>350</v>
      </c>
    </row>
    <row r="43" spans="1:7" x14ac:dyDescent="0.2">
      <c r="A43" s="4" t="s">
        <v>351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D121-CDFA-43CF-822F-273C0419BC23}">
  <sheetPr>
    <tabColor theme="0"/>
  </sheetPr>
  <dimension ref="A1:I47"/>
  <sheetViews>
    <sheetView showGridLines="0" workbookViewId="0"/>
  </sheetViews>
  <sheetFormatPr defaultRowHeight="14.25" x14ac:dyDescent="0.2"/>
  <cols>
    <col min="1" max="1" width="27.5" customWidth="1"/>
    <col min="2" max="4" width="15.5" customWidth="1"/>
    <col min="5" max="7" width="14" customWidth="1"/>
    <col min="9" max="9" width="19.25" customWidth="1"/>
  </cols>
  <sheetData>
    <row r="1" spans="1:9" ht="15" x14ac:dyDescent="0.25">
      <c r="A1" s="2" t="s">
        <v>352</v>
      </c>
      <c r="I1" s="312" t="str">
        <f>HYPERLINK("#'" &amp; Meta!$A$31 &amp;"'!$A$1", "Hyperlink to Index")</f>
        <v>Hyperlink to Index</v>
      </c>
    </row>
    <row r="2" spans="1:9" ht="41.25" customHeight="1" thickBot="1" x14ac:dyDescent="0.25">
      <c r="A2" s="247" t="s">
        <v>33</v>
      </c>
      <c r="B2" s="246" t="s">
        <v>353</v>
      </c>
      <c r="C2" s="246" t="s">
        <v>354</v>
      </c>
      <c r="D2" s="246" t="s">
        <v>355</v>
      </c>
      <c r="E2" s="246" t="s">
        <v>356</v>
      </c>
      <c r="F2" s="246" t="s">
        <v>357</v>
      </c>
      <c r="G2" s="246" t="s">
        <v>358</v>
      </c>
    </row>
    <row r="3" spans="1:9" ht="15" thickTop="1" x14ac:dyDescent="0.2">
      <c r="A3" s="116" t="s">
        <v>359</v>
      </c>
      <c r="B3" s="116"/>
      <c r="C3" s="117"/>
      <c r="D3" s="117"/>
      <c r="E3" s="117"/>
      <c r="F3" s="117"/>
      <c r="G3" s="118"/>
    </row>
    <row r="4" spans="1:9" x14ac:dyDescent="0.2">
      <c r="A4" s="100" t="s">
        <v>360</v>
      </c>
      <c r="B4" s="284">
        <f>SUM(B5:B16)</f>
        <v>2563.7678839999999</v>
      </c>
      <c r="C4" s="284">
        <f t="shared" ref="C4:F4" si="0">SUM(C5:C16)</f>
        <v>2726.1764000000003</v>
      </c>
      <c r="D4" s="284">
        <f t="shared" si="0"/>
        <v>3096.143043</v>
      </c>
      <c r="E4" s="284">
        <f t="shared" si="0"/>
        <v>506.21291000000008</v>
      </c>
      <c r="F4" s="284">
        <f t="shared" si="0"/>
        <v>529.97290399999997</v>
      </c>
      <c r="G4" s="101">
        <v>4.6936760265556812</v>
      </c>
    </row>
    <row r="5" spans="1:9" x14ac:dyDescent="0.2">
      <c r="A5" s="121" t="s">
        <v>361</v>
      </c>
      <c r="B5" s="122">
        <v>438.55622099999999</v>
      </c>
      <c r="C5" s="122">
        <v>623.65091299999995</v>
      </c>
      <c r="D5" s="122">
        <v>848.20464700000002</v>
      </c>
      <c r="E5" s="122">
        <v>148.888813</v>
      </c>
      <c r="F5" s="122">
        <v>137.81649300000001</v>
      </c>
      <c r="G5" s="285">
        <v>-7.4366366262856767</v>
      </c>
    </row>
    <row r="6" spans="1:9" x14ac:dyDescent="0.2">
      <c r="A6" s="102" t="s">
        <v>362</v>
      </c>
      <c r="B6" s="103">
        <v>176.359816</v>
      </c>
      <c r="C6" s="103">
        <v>260.49485700000002</v>
      </c>
      <c r="D6" s="103">
        <v>323.83532200000002</v>
      </c>
      <c r="E6" s="103">
        <v>47.374364</v>
      </c>
      <c r="F6" s="103">
        <v>53.113501999999997</v>
      </c>
      <c r="G6" s="104">
        <v>12.114438095675537</v>
      </c>
    </row>
    <row r="7" spans="1:9" x14ac:dyDescent="0.2">
      <c r="A7" s="286" t="s">
        <v>263</v>
      </c>
      <c r="B7" s="122">
        <v>183.51630499999999</v>
      </c>
      <c r="C7" s="122">
        <v>142.63122999999999</v>
      </c>
      <c r="D7" s="122">
        <v>144.831298</v>
      </c>
      <c r="E7" s="122">
        <v>27.746188</v>
      </c>
      <c r="F7" s="122">
        <v>26.650103000000001</v>
      </c>
      <c r="G7" s="285">
        <v>-3.9503985196092475</v>
      </c>
    </row>
    <row r="8" spans="1:9" x14ac:dyDescent="0.2">
      <c r="A8" s="102" t="s">
        <v>51</v>
      </c>
      <c r="B8" s="103">
        <v>162.65676300000001</v>
      </c>
      <c r="C8" s="103">
        <v>141.54841999999999</v>
      </c>
      <c r="D8" s="103">
        <v>131.13893400000001</v>
      </c>
      <c r="E8" s="103">
        <v>20.796364000000001</v>
      </c>
      <c r="F8" s="103">
        <v>20.383541000000001</v>
      </c>
      <c r="G8" s="104">
        <v>-1.985072967562981</v>
      </c>
    </row>
    <row r="9" spans="1:9" x14ac:dyDescent="0.2">
      <c r="A9" s="286" t="s">
        <v>363</v>
      </c>
      <c r="B9" s="122">
        <v>98.655771000000001</v>
      </c>
      <c r="C9" s="122">
        <v>91.536590000000004</v>
      </c>
      <c r="D9" s="122">
        <v>114.893637</v>
      </c>
      <c r="E9" s="122">
        <v>16.852732</v>
      </c>
      <c r="F9" s="122">
        <v>19.623352000000001</v>
      </c>
      <c r="G9" s="285">
        <v>16.440183110963854</v>
      </c>
    </row>
    <row r="10" spans="1:9" x14ac:dyDescent="0.2">
      <c r="A10" s="102" t="s">
        <v>364</v>
      </c>
      <c r="B10" s="103">
        <v>99.300527000000002</v>
      </c>
      <c r="C10" s="103">
        <v>105.19689200000001</v>
      </c>
      <c r="D10" s="103">
        <v>107.35954099999999</v>
      </c>
      <c r="E10" s="103">
        <v>15.644997</v>
      </c>
      <c r="F10" s="103">
        <v>23.732368000000001</v>
      </c>
      <c r="G10" s="104">
        <v>51.693017262962726</v>
      </c>
    </row>
    <row r="11" spans="1:9" x14ac:dyDescent="0.2">
      <c r="A11" s="286" t="s">
        <v>147</v>
      </c>
      <c r="B11" s="122">
        <v>40.219180000000001</v>
      </c>
      <c r="C11" s="122">
        <v>36.329828999999997</v>
      </c>
      <c r="D11" s="122">
        <v>38.686259</v>
      </c>
      <c r="E11" s="122">
        <v>7.4424200000000003</v>
      </c>
      <c r="F11" s="287">
        <v>7.2691949999999999</v>
      </c>
      <c r="G11" s="285">
        <v>-2.3275359358918255</v>
      </c>
    </row>
    <row r="12" spans="1:9" x14ac:dyDescent="0.2">
      <c r="A12" s="288" t="s">
        <v>150</v>
      </c>
      <c r="B12" s="103">
        <v>36.971083</v>
      </c>
      <c r="C12" s="103">
        <v>35.645242000000003</v>
      </c>
      <c r="D12" s="103">
        <v>17.678692000000002</v>
      </c>
      <c r="E12" s="103">
        <v>2.750407</v>
      </c>
      <c r="F12" s="289">
        <v>3.096975</v>
      </c>
      <c r="G12" s="104">
        <v>12.600607837312804</v>
      </c>
    </row>
    <row r="13" spans="1:9" x14ac:dyDescent="0.2">
      <c r="A13" s="286" t="s">
        <v>365</v>
      </c>
      <c r="B13" s="122">
        <v>22.837104</v>
      </c>
      <c r="C13" s="122">
        <v>19.735849999999999</v>
      </c>
      <c r="D13" s="122">
        <v>17.479392000000001</v>
      </c>
      <c r="E13" s="122">
        <v>3.1856529999999998</v>
      </c>
      <c r="F13" s="287">
        <v>3.359855</v>
      </c>
      <c r="G13" s="285">
        <v>5.4683294131532909</v>
      </c>
    </row>
    <row r="14" spans="1:9" x14ac:dyDescent="0.2">
      <c r="A14" s="288" t="s">
        <v>366</v>
      </c>
      <c r="B14" s="103">
        <v>8.8536800000000007</v>
      </c>
      <c r="C14" s="103">
        <v>8.0107929999999996</v>
      </c>
      <c r="D14" s="103">
        <v>10.624002000000001</v>
      </c>
      <c r="E14" s="103">
        <v>1.6336839999999999</v>
      </c>
      <c r="F14" s="289">
        <v>2.0681609999999999</v>
      </c>
      <c r="G14" s="104">
        <v>26.594922885943674</v>
      </c>
    </row>
    <row r="15" spans="1:9" x14ac:dyDescent="0.2">
      <c r="A15" s="286" t="s">
        <v>134</v>
      </c>
      <c r="B15" s="122">
        <v>18.694723</v>
      </c>
      <c r="C15" s="122">
        <v>13.308679</v>
      </c>
      <c r="D15" s="122">
        <v>6.2035169999999997</v>
      </c>
      <c r="E15" s="122">
        <v>1.327126</v>
      </c>
      <c r="F15" s="287">
        <v>1.4780610000000001</v>
      </c>
      <c r="G15" s="285">
        <v>11.373072338270823</v>
      </c>
    </row>
    <row r="16" spans="1:9" x14ac:dyDescent="0.2">
      <c r="A16" s="102" t="s">
        <v>367</v>
      </c>
      <c r="B16" s="103">
        <v>1277.1467110000001</v>
      </c>
      <c r="C16" s="103">
        <v>1248.0871050000001</v>
      </c>
      <c r="D16" s="103">
        <v>1335.2078019999999</v>
      </c>
      <c r="E16" s="103">
        <v>212.57016200000001</v>
      </c>
      <c r="F16" s="103">
        <v>231.38129799999999</v>
      </c>
      <c r="G16" s="104">
        <v>8.8493774587234757</v>
      </c>
    </row>
    <row r="17" spans="1:7" x14ac:dyDescent="0.2">
      <c r="A17" s="125" t="s">
        <v>368</v>
      </c>
      <c r="B17" s="290">
        <f>SUM(B18:B19)</f>
        <v>78.747534000000002</v>
      </c>
      <c r="C17" s="290">
        <f t="shared" ref="C17:F17" si="1">SUM(C18:C19)</f>
        <v>76.063091000000014</v>
      </c>
      <c r="D17" s="290">
        <f t="shared" si="1"/>
        <v>106.177268</v>
      </c>
      <c r="E17" s="290">
        <f t="shared" si="1"/>
        <v>17.128809</v>
      </c>
      <c r="F17" s="290">
        <f t="shared" si="1"/>
        <v>18.498459999999998</v>
      </c>
      <c r="G17" s="291">
        <v>7.9961835058117439</v>
      </c>
    </row>
    <row r="18" spans="1:7" x14ac:dyDescent="0.2">
      <c r="A18" s="107" t="s">
        <v>361</v>
      </c>
      <c r="B18" s="108">
        <v>4.9456090000000001</v>
      </c>
      <c r="C18" s="108">
        <v>5.717689</v>
      </c>
      <c r="D18" s="108">
        <v>6.2669240000000004</v>
      </c>
      <c r="E18" s="108">
        <v>1.0422800000000001</v>
      </c>
      <c r="F18" s="108">
        <v>0.83704400000000001</v>
      </c>
      <c r="G18" s="109">
        <v>-19.691061902751667</v>
      </c>
    </row>
    <row r="19" spans="1:7" x14ac:dyDescent="0.2">
      <c r="A19" s="123" t="s">
        <v>367</v>
      </c>
      <c r="B19" s="292">
        <v>73.801924999999997</v>
      </c>
      <c r="C19" s="292">
        <v>70.345402000000007</v>
      </c>
      <c r="D19" s="292">
        <v>99.910343999999995</v>
      </c>
      <c r="E19" s="292">
        <v>16.086528999999999</v>
      </c>
      <c r="F19" s="292">
        <v>17.661415999999999</v>
      </c>
      <c r="G19" s="293">
        <v>9.7900982865850086</v>
      </c>
    </row>
    <row r="20" spans="1:7" x14ac:dyDescent="0.2">
      <c r="A20" s="105" t="s">
        <v>369</v>
      </c>
      <c r="B20" s="110">
        <f>SUM(B21:B32)</f>
        <v>3337.9426529999996</v>
      </c>
      <c r="C20" s="110">
        <f t="shared" ref="C20:F20" si="2">SUM(C21:C32)</f>
        <v>3770.170540000001</v>
      </c>
      <c r="D20" s="110">
        <f t="shared" si="2"/>
        <v>4059.6403200000004</v>
      </c>
      <c r="E20" s="110">
        <f t="shared" si="2"/>
        <v>663.68802400000015</v>
      </c>
      <c r="F20" s="110">
        <f t="shared" si="2"/>
        <v>683.59944900000005</v>
      </c>
      <c r="G20" s="106">
        <v>3.0001181699791966</v>
      </c>
    </row>
    <row r="21" spans="1:7" x14ac:dyDescent="0.2">
      <c r="A21" s="123" t="s">
        <v>272</v>
      </c>
      <c r="B21" s="124">
        <v>1630.77187</v>
      </c>
      <c r="C21" s="124">
        <v>2015.4960100000001</v>
      </c>
      <c r="D21" s="124">
        <v>2264.7548230000002</v>
      </c>
      <c r="E21" s="124">
        <v>355.64824800000002</v>
      </c>
      <c r="F21" s="124">
        <v>347.62988000000001</v>
      </c>
      <c r="G21" s="293">
        <v>-2.2545782370900387</v>
      </c>
    </row>
    <row r="22" spans="1:7" x14ac:dyDescent="0.2">
      <c r="A22" s="107" t="s">
        <v>136</v>
      </c>
      <c r="B22" s="111">
        <v>412.11176499999999</v>
      </c>
      <c r="C22" s="111">
        <v>461.22467599999999</v>
      </c>
      <c r="D22" s="111">
        <v>443.51860499999998</v>
      </c>
      <c r="E22" s="111">
        <v>83.133915000000002</v>
      </c>
      <c r="F22" s="111">
        <v>91.344109000000003</v>
      </c>
      <c r="G22" s="109">
        <v>9.8758659447230439</v>
      </c>
    </row>
    <row r="23" spans="1:7" x14ac:dyDescent="0.2">
      <c r="A23" s="123" t="s">
        <v>147</v>
      </c>
      <c r="B23" s="124">
        <v>88.866821000000002</v>
      </c>
      <c r="C23" s="124">
        <v>90.779570000000007</v>
      </c>
      <c r="D23" s="124">
        <v>99.570870999999997</v>
      </c>
      <c r="E23" s="124">
        <v>15.144442</v>
      </c>
      <c r="F23" s="124">
        <v>14.50187</v>
      </c>
      <c r="G23" s="293">
        <v>-4.2429559306311813</v>
      </c>
    </row>
    <row r="24" spans="1:7" x14ac:dyDescent="0.2">
      <c r="A24" s="294" t="s">
        <v>138</v>
      </c>
      <c r="B24" s="111">
        <v>94.268772999999996</v>
      </c>
      <c r="C24" s="111">
        <v>88.538523999999995</v>
      </c>
      <c r="D24" s="111">
        <v>78.751763999999994</v>
      </c>
      <c r="E24" s="111">
        <v>15.372337999999999</v>
      </c>
      <c r="F24" s="295">
        <v>16.050224</v>
      </c>
      <c r="G24" s="109">
        <v>4.4097781352452756</v>
      </c>
    </row>
    <row r="25" spans="1:7" x14ac:dyDescent="0.2">
      <c r="A25" s="296" t="s">
        <v>150</v>
      </c>
      <c r="B25" s="124">
        <v>51.861469999999997</v>
      </c>
      <c r="C25" s="124">
        <v>56.964041999999999</v>
      </c>
      <c r="D25" s="124">
        <v>66.057457999999997</v>
      </c>
      <c r="E25" s="124">
        <v>9.1659939999999995</v>
      </c>
      <c r="F25" s="297">
        <v>11.546241</v>
      </c>
      <c r="G25" s="293">
        <v>25.96823650550067</v>
      </c>
    </row>
    <row r="26" spans="1:7" x14ac:dyDescent="0.2">
      <c r="A26" s="294" t="s">
        <v>365</v>
      </c>
      <c r="B26" s="111">
        <v>53.884309999999999</v>
      </c>
      <c r="C26" s="111">
        <v>55.479408999999997</v>
      </c>
      <c r="D26" s="111">
        <v>57.743592</v>
      </c>
      <c r="E26" s="111">
        <v>10.321688999999999</v>
      </c>
      <c r="F26" s="295">
        <v>11.735639000000001</v>
      </c>
      <c r="G26" s="109">
        <v>13.698823903723525</v>
      </c>
    </row>
    <row r="27" spans="1:7" x14ac:dyDescent="0.2">
      <c r="A27" s="296" t="s">
        <v>148</v>
      </c>
      <c r="B27" s="124">
        <v>47.082391000000001</v>
      </c>
      <c r="C27" s="124">
        <v>43.899839999999998</v>
      </c>
      <c r="D27" s="124">
        <v>50.947412</v>
      </c>
      <c r="E27" s="124">
        <v>10.767438</v>
      </c>
      <c r="F27" s="297">
        <v>11.56531</v>
      </c>
      <c r="G27" s="293">
        <v>7.4100449893465825</v>
      </c>
    </row>
    <row r="28" spans="1:7" x14ac:dyDescent="0.2">
      <c r="A28" s="294" t="s">
        <v>51</v>
      </c>
      <c r="B28" s="111">
        <v>24.998501000000001</v>
      </c>
      <c r="C28" s="111">
        <v>20.940261</v>
      </c>
      <c r="D28" s="111">
        <v>34.198369</v>
      </c>
      <c r="E28" s="111">
        <v>5.1996779999999996</v>
      </c>
      <c r="F28" s="295">
        <v>9.4092870000000008</v>
      </c>
      <c r="G28" s="109">
        <v>80.959032463164093</v>
      </c>
    </row>
    <row r="29" spans="1:7" x14ac:dyDescent="0.2">
      <c r="A29" s="123" t="s">
        <v>265</v>
      </c>
      <c r="B29" s="124">
        <v>27.585070999999999</v>
      </c>
      <c r="C29" s="124">
        <v>21.213736000000001</v>
      </c>
      <c r="D29" s="124">
        <v>22.027404000000001</v>
      </c>
      <c r="E29" s="124">
        <v>3.9551210000000001</v>
      </c>
      <c r="F29" s="124">
        <v>4.115049</v>
      </c>
      <c r="G29" s="293">
        <v>4.0435678200489908</v>
      </c>
    </row>
    <row r="30" spans="1:7" x14ac:dyDescent="0.2">
      <c r="A30" s="294" t="s">
        <v>370</v>
      </c>
      <c r="B30" s="111">
        <v>13.159064000000001</v>
      </c>
      <c r="C30" s="111">
        <v>15.102380999999999</v>
      </c>
      <c r="D30" s="111">
        <v>14.118840000000001</v>
      </c>
      <c r="E30" s="111">
        <v>1.2958350000000001</v>
      </c>
      <c r="F30" s="111">
        <v>1.020696</v>
      </c>
      <c r="G30" s="109">
        <v>-21.232564331106971</v>
      </c>
    </row>
    <row r="31" spans="1:7" x14ac:dyDescent="0.2">
      <c r="A31" s="123" t="s">
        <v>300</v>
      </c>
      <c r="B31" s="124">
        <v>3.981557</v>
      </c>
      <c r="C31" s="124">
        <v>5.105118</v>
      </c>
      <c r="D31" s="124">
        <v>4.391991</v>
      </c>
      <c r="E31" s="124">
        <v>0.64385700000000001</v>
      </c>
      <c r="F31" s="124">
        <v>1.027871</v>
      </c>
      <c r="G31" s="293">
        <v>59.642746758985297</v>
      </c>
    </row>
    <row r="32" spans="1:7" x14ac:dyDescent="0.2">
      <c r="A32" s="107" t="s">
        <v>367</v>
      </c>
      <c r="B32" s="111">
        <v>889.37106000000006</v>
      </c>
      <c r="C32" s="111">
        <v>895.42697299999998</v>
      </c>
      <c r="D32" s="111">
        <v>923.55919100000006</v>
      </c>
      <c r="E32" s="111">
        <v>153.039469</v>
      </c>
      <c r="F32" s="111">
        <v>163.65327300000001</v>
      </c>
      <c r="G32" s="109">
        <v>6.9353377069022741</v>
      </c>
    </row>
    <row r="33" spans="1:7" x14ac:dyDescent="0.2">
      <c r="A33" s="125" t="s">
        <v>371</v>
      </c>
      <c r="B33" s="126">
        <f>SUM(B34:B43)</f>
        <v>774.26036899999997</v>
      </c>
      <c r="C33" s="126">
        <f t="shared" ref="C33:F33" si="3">SUM(C34:C43)</f>
        <v>725.00266199999999</v>
      </c>
      <c r="D33" s="126">
        <f t="shared" si="3"/>
        <v>767.26936499999999</v>
      </c>
      <c r="E33" s="126">
        <f t="shared" si="3"/>
        <v>121.691129</v>
      </c>
      <c r="F33" s="126">
        <f t="shared" si="3"/>
        <v>124.63514900000001</v>
      </c>
      <c r="G33" s="291">
        <v>2.4192560494693156</v>
      </c>
    </row>
    <row r="34" spans="1:7" x14ac:dyDescent="0.2">
      <c r="A34" s="107" t="s">
        <v>372</v>
      </c>
      <c r="B34" s="295">
        <v>220.93209899999999</v>
      </c>
      <c r="C34" s="295">
        <v>276.45405</v>
      </c>
      <c r="D34" s="295">
        <v>262.63493299999999</v>
      </c>
      <c r="E34" s="295">
        <v>47.22437</v>
      </c>
      <c r="F34" s="295">
        <v>41.273369000000002</v>
      </c>
      <c r="G34" s="109">
        <v>-12.601546616715051</v>
      </c>
    </row>
    <row r="35" spans="1:7" x14ac:dyDescent="0.2">
      <c r="A35" s="296" t="s">
        <v>361</v>
      </c>
      <c r="B35" s="297">
        <v>32.098886999999998</v>
      </c>
      <c r="C35" s="297">
        <v>28.658124000000001</v>
      </c>
      <c r="D35" s="297">
        <v>38.906832999999999</v>
      </c>
      <c r="E35" s="297">
        <v>5.953112</v>
      </c>
      <c r="F35" s="297">
        <v>6.4737720000000003</v>
      </c>
      <c r="G35" s="293">
        <v>8.7460138495630577</v>
      </c>
    </row>
    <row r="36" spans="1:7" x14ac:dyDescent="0.2">
      <c r="A36" s="294" t="s">
        <v>51</v>
      </c>
      <c r="B36" s="295">
        <v>35.430081999999999</v>
      </c>
      <c r="C36" s="295">
        <v>32.263652999999998</v>
      </c>
      <c r="D36" s="295">
        <v>32.235698999999997</v>
      </c>
      <c r="E36" s="295">
        <v>4.4944920000000002</v>
      </c>
      <c r="F36" s="295">
        <v>5.5078649999999998</v>
      </c>
      <c r="G36" s="109">
        <v>22.546997524970553</v>
      </c>
    </row>
    <row r="37" spans="1:7" x14ac:dyDescent="0.2">
      <c r="A37" s="296" t="s">
        <v>87</v>
      </c>
      <c r="B37" s="297">
        <v>36.400764000000002</v>
      </c>
      <c r="C37" s="297">
        <v>32.341535</v>
      </c>
      <c r="D37" s="297">
        <v>30.521868999999999</v>
      </c>
      <c r="E37" s="297">
        <v>6.3889680000000002</v>
      </c>
      <c r="F37" s="297">
        <v>5.1391650000000002</v>
      </c>
      <c r="G37" s="293">
        <v>-19.561891685793388</v>
      </c>
    </row>
    <row r="38" spans="1:7" x14ac:dyDescent="0.2">
      <c r="A38" s="294" t="s">
        <v>363</v>
      </c>
      <c r="B38" s="295">
        <v>29.844483</v>
      </c>
      <c r="C38" s="295">
        <v>17.040804000000001</v>
      </c>
      <c r="D38" s="295">
        <v>24.496679</v>
      </c>
      <c r="E38" s="295">
        <v>2.3852190000000002</v>
      </c>
      <c r="F38" s="295">
        <v>3.5617890000000001</v>
      </c>
      <c r="G38" s="109">
        <v>49.327546024075772</v>
      </c>
    </row>
    <row r="39" spans="1:7" x14ac:dyDescent="0.2">
      <c r="A39" s="123" t="s">
        <v>148</v>
      </c>
      <c r="B39" s="297">
        <v>14.311280999999999</v>
      </c>
      <c r="C39" s="297">
        <v>14.494719</v>
      </c>
      <c r="D39" s="297">
        <v>17.106794000000001</v>
      </c>
      <c r="E39" s="297">
        <v>3.0744210000000001</v>
      </c>
      <c r="F39" s="297">
        <v>2.3393229999999998</v>
      </c>
      <c r="G39" s="293">
        <v>-23.910128118432713</v>
      </c>
    </row>
    <row r="40" spans="1:7" x14ac:dyDescent="0.2">
      <c r="A40" s="294" t="s">
        <v>373</v>
      </c>
      <c r="B40" s="295">
        <v>18.516746000000001</v>
      </c>
      <c r="C40" s="295">
        <v>16.691670999999999</v>
      </c>
      <c r="D40" s="295">
        <v>16.861789000000002</v>
      </c>
      <c r="E40" s="295">
        <v>2.723681</v>
      </c>
      <c r="F40" s="295">
        <v>3.875842</v>
      </c>
      <c r="G40" s="109">
        <v>42.301613147795209</v>
      </c>
    </row>
    <row r="41" spans="1:7" x14ac:dyDescent="0.2">
      <c r="A41" s="296" t="s">
        <v>136</v>
      </c>
      <c r="B41" s="297">
        <v>7.055256</v>
      </c>
      <c r="C41" s="297">
        <v>4.6874219999999998</v>
      </c>
      <c r="D41" s="297">
        <v>3.768929</v>
      </c>
      <c r="E41" s="297">
        <v>0.44007600000000002</v>
      </c>
      <c r="F41" s="297">
        <v>0.53936499999999998</v>
      </c>
      <c r="G41" s="293">
        <v>22.561784782628443</v>
      </c>
    </row>
    <row r="42" spans="1:7" x14ac:dyDescent="0.2">
      <c r="A42" s="107" t="s">
        <v>237</v>
      </c>
      <c r="B42" s="295">
        <v>4.0787409999999999</v>
      </c>
      <c r="C42" s="295">
        <v>2.231169</v>
      </c>
      <c r="D42" s="295">
        <v>2.5868250000000002</v>
      </c>
      <c r="E42" s="295">
        <v>0.57375799999999999</v>
      </c>
      <c r="F42" s="295">
        <v>0.48006399999999999</v>
      </c>
      <c r="G42" s="109">
        <v>-16.329881239128692</v>
      </c>
    </row>
    <row r="43" spans="1:7" ht="15" thickBot="1" x14ac:dyDescent="0.25">
      <c r="A43" s="123" t="s">
        <v>367</v>
      </c>
      <c r="B43" s="124">
        <v>375.59203000000002</v>
      </c>
      <c r="C43" s="124">
        <v>300.13951500000002</v>
      </c>
      <c r="D43" s="124">
        <v>338.14901500000002</v>
      </c>
      <c r="E43" s="124">
        <v>48.433031999999997</v>
      </c>
      <c r="F43" s="124">
        <v>55.444595</v>
      </c>
      <c r="G43" s="298">
        <v>14.476820282488207</v>
      </c>
    </row>
    <row r="44" spans="1:7" ht="15" thickTop="1" x14ac:dyDescent="0.2">
      <c r="A44" s="299" t="s">
        <v>374</v>
      </c>
      <c r="B44" s="300">
        <f>B4+B17+B20+B33</f>
        <v>6754.7184399999987</v>
      </c>
      <c r="C44" s="300">
        <f t="shared" ref="C44:E44" si="4">C4+C17+C20+C33</f>
        <v>7297.4126930000011</v>
      </c>
      <c r="D44" s="300">
        <f t="shared" si="4"/>
        <v>8029.229996</v>
      </c>
      <c r="E44" s="300">
        <f t="shared" si="4"/>
        <v>1308.7208720000003</v>
      </c>
      <c r="F44" s="300">
        <f>F4+F17+F20+F33</f>
        <v>1356.705962</v>
      </c>
      <c r="G44" s="300">
        <v>3.6665641258298556</v>
      </c>
    </row>
    <row r="45" spans="1:7" x14ac:dyDescent="0.2">
      <c r="A45" s="113" t="s">
        <v>375</v>
      </c>
      <c r="B45" s="99"/>
      <c r="C45" s="113"/>
      <c r="D45" s="113"/>
      <c r="E45" s="113"/>
      <c r="F45" s="113"/>
      <c r="G45" s="113"/>
    </row>
    <row r="46" spans="1:7" x14ac:dyDescent="0.2">
      <c r="A46" s="114" t="s">
        <v>376</v>
      </c>
      <c r="B46" s="113"/>
      <c r="C46" s="113"/>
      <c r="D46" s="113"/>
      <c r="E46" s="113"/>
      <c r="F46" s="113"/>
      <c r="G46" s="113"/>
    </row>
    <row r="47" spans="1:7" x14ac:dyDescent="0.2">
      <c r="A47" s="114" t="s">
        <v>377</v>
      </c>
      <c r="B47" s="115"/>
      <c r="C47" s="115"/>
      <c r="D47" s="115"/>
      <c r="E47" s="115"/>
      <c r="F47" s="115"/>
      <c r="G47" s="113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6C60-B455-4017-89B3-E34822AD8448}">
  <sheetPr>
    <tabColor theme="0"/>
  </sheetPr>
  <dimension ref="A1:I38"/>
  <sheetViews>
    <sheetView showGridLines="0" workbookViewId="0"/>
  </sheetViews>
  <sheetFormatPr defaultRowHeight="14.25" x14ac:dyDescent="0.2"/>
  <cols>
    <col min="1" max="1" width="26.625" customWidth="1"/>
    <col min="2" max="4" width="15.5" customWidth="1"/>
    <col min="5" max="7" width="14" customWidth="1"/>
    <col min="9" max="9" width="19.25" customWidth="1"/>
  </cols>
  <sheetData>
    <row r="1" spans="1:9" ht="15" x14ac:dyDescent="0.25">
      <c r="A1" s="2" t="s">
        <v>378</v>
      </c>
      <c r="I1" s="312" t="str">
        <f>HYPERLINK("#'" &amp; Meta!$A$31 &amp;"'!$A$1", "Hyperlink to Index")</f>
        <v>Hyperlink to Index</v>
      </c>
    </row>
    <row r="2" spans="1:9" ht="44.25" customHeight="1" thickBot="1" x14ac:dyDescent="0.25">
      <c r="A2" s="247" t="s">
        <v>33</v>
      </c>
      <c r="B2" s="246" t="s">
        <v>353</v>
      </c>
      <c r="C2" s="246" t="s">
        <v>354</v>
      </c>
      <c r="D2" s="246" t="s">
        <v>355</v>
      </c>
      <c r="E2" s="246" t="s">
        <v>356</v>
      </c>
      <c r="F2" s="246" t="s">
        <v>357</v>
      </c>
      <c r="G2" s="246" t="s">
        <v>358</v>
      </c>
    </row>
    <row r="3" spans="1:9" ht="15" thickTop="1" x14ac:dyDescent="0.2">
      <c r="A3" s="116" t="s">
        <v>379</v>
      </c>
      <c r="B3" s="116"/>
      <c r="C3" s="117"/>
      <c r="D3" s="117"/>
      <c r="E3" s="117"/>
      <c r="F3" s="117"/>
      <c r="G3" s="118"/>
    </row>
    <row r="4" spans="1:9" x14ac:dyDescent="0.2">
      <c r="A4" s="100" t="s">
        <v>360</v>
      </c>
      <c r="B4" s="119">
        <f>SUM(B5:B15)</f>
        <v>1389.6265230000001</v>
      </c>
      <c r="C4" s="119">
        <f t="shared" ref="C4:F4" si="0">SUM(C5:C15)</f>
        <v>1496.2239039999997</v>
      </c>
      <c r="D4" s="119">
        <f t="shared" si="0"/>
        <v>1651.1052650000001</v>
      </c>
      <c r="E4" s="119">
        <f t="shared" si="0"/>
        <v>250.99488100000002</v>
      </c>
      <c r="F4" s="119">
        <f t="shared" si="0"/>
        <v>247.19415999999998</v>
      </c>
      <c r="G4" s="120">
        <v>-1.514262356609591</v>
      </c>
    </row>
    <row r="5" spans="1:9" x14ac:dyDescent="0.2">
      <c r="A5" s="121" t="s">
        <v>361</v>
      </c>
      <c r="B5" s="122">
        <v>690.628287</v>
      </c>
      <c r="C5" s="122">
        <v>773.15229099999999</v>
      </c>
      <c r="D5" s="122">
        <v>907.14723200000003</v>
      </c>
      <c r="E5" s="122">
        <v>143.92677800000001</v>
      </c>
      <c r="F5" s="122">
        <v>142.19859199999999</v>
      </c>
      <c r="G5" s="122">
        <v>-1.2007397261404837</v>
      </c>
    </row>
    <row r="6" spans="1:9" x14ac:dyDescent="0.2">
      <c r="A6" s="102" t="s">
        <v>380</v>
      </c>
      <c r="B6" s="103">
        <v>318.060654</v>
      </c>
      <c r="C6" s="103">
        <v>345.02804099999997</v>
      </c>
      <c r="D6" s="103">
        <v>342.97531600000002</v>
      </c>
      <c r="E6" s="103">
        <v>49.291041</v>
      </c>
      <c r="F6" s="103">
        <v>46.191574000000003</v>
      </c>
      <c r="G6" s="103">
        <v>-6.2880940169228667</v>
      </c>
    </row>
    <row r="7" spans="1:9" x14ac:dyDescent="0.2">
      <c r="A7" s="121" t="s">
        <v>364</v>
      </c>
      <c r="B7" s="122">
        <v>76.744955000000004</v>
      </c>
      <c r="C7" s="122">
        <v>81.800203999999994</v>
      </c>
      <c r="D7" s="122">
        <v>100.10449699999999</v>
      </c>
      <c r="E7" s="122">
        <v>10.698880000000001</v>
      </c>
      <c r="F7" s="122">
        <v>11.472303</v>
      </c>
      <c r="G7" s="122">
        <v>7.2290090177663382</v>
      </c>
    </row>
    <row r="8" spans="1:9" x14ac:dyDescent="0.2">
      <c r="A8" s="102" t="s">
        <v>150</v>
      </c>
      <c r="B8" s="103">
        <v>94.125120999999993</v>
      </c>
      <c r="C8" s="103">
        <v>83.013650999999996</v>
      </c>
      <c r="D8" s="103">
        <v>70.368139999999997</v>
      </c>
      <c r="E8" s="103">
        <v>8.2883689999999994</v>
      </c>
      <c r="F8" s="103">
        <v>11.561489999999999</v>
      </c>
      <c r="G8" s="103">
        <v>39.490531852527319</v>
      </c>
    </row>
    <row r="9" spans="1:9" x14ac:dyDescent="0.2">
      <c r="A9" s="121" t="s">
        <v>147</v>
      </c>
      <c r="B9" s="122">
        <v>4.8180310000000004</v>
      </c>
      <c r="C9" s="122">
        <v>7.1194069999999998</v>
      </c>
      <c r="D9" s="122">
        <v>9.0249389999999998</v>
      </c>
      <c r="E9" s="122">
        <v>1.543555</v>
      </c>
      <c r="F9" s="122">
        <v>1.251304</v>
      </c>
      <c r="G9" s="122">
        <v>-18.933630482878812</v>
      </c>
    </row>
    <row r="10" spans="1:9" x14ac:dyDescent="0.2">
      <c r="A10" s="102" t="s">
        <v>366</v>
      </c>
      <c r="B10" s="103">
        <v>7.2788459999999997</v>
      </c>
      <c r="C10" s="103">
        <v>8.7678689999999992</v>
      </c>
      <c r="D10" s="103">
        <v>6.5714870000000003</v>
      </c>
      <c r="E10" s="103">
        <v>1.539201</v>
      </c>
      <c r="F10" s="103">
        <v>0.93307600000000002</v>
      </c>
      <c r="G10" s="103">
        <v>-39.379197388775083</v>
      </c>
    </row>
    <row r="11" spans="1:9" x14ac:dyDescent="0.2">
      <c r="A11" s="121" t="s">
        <v>363</v>
      </c>
      <c r="B11" s="122">
        <v>5.1969469999999998</v>
      </c>
      <c r="C11" s="122">
        <v>4.4780199999999999</v>
      </c>
      <c r="D11" s="122">
        <v>5.9131020000000003</v>
      </c>
      <c r="E11" s="122">
        <v>2.3879739999999998</v>
      </c>
      <c r="F11" s="122">
        <v>0.66022499999999995</v>
      </c>
      <c r="G11" s="122">
        <v>-72.352085910483112</v>
      </c>
    </row>
    <row r="12" spans="1:9" x14ac:dyDescent="0.2">
      <c r="A12" s="102" t="s">
        <v>365</v>
      </c>
      <c r="B12" s="103">
        <v>7.0085499999999996</v>
      </c>
      <c r="C12" s="103">
        <v>3.8893430000000002</v>
      </c>
      <c r="D12" s="103">
        <v>3.314581</v>
      </c>
      <c r="E12" s="103">
        <v>0.52463199999999999</v>
      </c>
      <c r="F12" s="103">
        <v>0.34430100000000002</v>
      </c>
      <c r="G12" s="103">
        <v>-34.372855639762726</v>
      </c>
    </row>
    <row r="13" spans="1:9" x14ac:dyDescent="0.2">
      <c r="A13" s="121" t="s">
        <v>51</v>
      </c>
      <c r="B13" s="122">
        <v>2.655729</v>
      </c>
      <c r="C13" s="122">
        <v>3.2733910000000002</v>
      </c>
      <c r="D13" s="122">
        <v>2.5932789999999999</v>
      </c>
      <c r="E13" s="122">
        <v>0.42181600000000002</v>
      </c>
      <c r="F13" s="122">
        <v>0.14907300000000001</v>
      </c>
      <c r="G13" s="122">
        <v>-64.659235306389519</v>
      </c>
    </row>
    <row r="14" spans="1:9" x14ac:dyDescent="0.2">
      <c r="A14" s="102" t="s">
        <v>134</v>
      </c>
      <c r="B14" s="103">
        <v>0.236953</v>
      </c>
      <c r="C14" s="103">
        <v>0.49030299999999999</v>
      </c>
      <c r="D14" s="103">
        <v>0.15132300000000001</v>
      </c>
      <c r="E14" s="103">
        <v>4.7803999999999999E-2</v>
      </c>
      <c r="F14" s="103">
        <v>0.126858</v>
      </c>
      <c r="G14" s="103">
        <v>165.37109865283239</v>
      </c>
    </row>
    <row r="15" spans="1:9" x14ac:dyDescent="0.2">
      <c r="A15" s="121" t="s">
        <v>367</v>
      </c>
      <c r="B15" s="122">
        <v>182.87244999999999</v>
      </c>
      <c r="C15" s="122">
        <v>185.21138400000001</v>
      </c>
      <c r="D15" s="122">
        <v>202.94136900000001</v>
      </c>
      <c r="E15" s="122">
        <v>32.324831000000003</v>
      </c>
      <c r="F15" s="122">
        <v>32.305363999999997</v>
      </c>
      <c r="G15" s="122">
        <v>-6.022305267429208E-2</v>
      </c>
    </row>
    <row r="16" spans="1:9" x14ac:dyDescent="0.2">
      <c r="A16" s="105" t="s">
        <v>368</v>
      </c>
      <c r="B16" s="110">
        <f>SUM(B17:B18)</f>
        <v>37.552981000000003</v>
      </c>
      <c r="C16" s="110">
        <f t="shared" ref="C16:D16" si="1">SUM(C17:C18)</f>
        <v>28.091823999999999</v>
      </c>
      <c r="D16" s="110">
        <f t="shared" si="1"/>
        <v>32.670003000000001</v>
      </c>
      <c r="E16" s="110">
        <f>SUM(E17:E18)</f>
        <v>4.4312209999999999</v>
      </c>
      <c r="F16" s="110">
        <f>SUM(F17:F18)</f>
        <v>4.8554599999999999</v>
      </c>
      <c r="G16" s="110">
        <v>9.573862373372938</v>
      </c>
    </row>
    <row r="17" spans="1:7" x14ac:dyDescent="0.2">
      <c r="A17" s="123" t="s">
        <v>361</v>
      </c>
      <c r="B17" s="124">
        <v>2.0458750000000001</v>
      </c>
      <c r="C17" s="124">
        <v>2.5317090000000002</v>
      </c>
      <c r="D17" s="124">
        <v>2.7099310000000001</v>
      </c>
      <c r="E17" s="124">
        <v>0.379778</v>
      </c>
      <c r="F17" s="124">
        <v>0.30790000000000001</v>
      </c>
      <c r="G17" s="124">
        <v>-18.926320113329364</v>
      </c>
    </row>
    <row r="18" spans="1:7" x14ac:dyDescent="0.2">
      <c r="A18" s="107" t="s">
        <v>367</v>
      </c>
      <c r="B18" s="111">
        <v>35.507106</v>
      </c>
      <c r="C18" s="111">
        <v>25.560115</v>
      </c>
      <c r="D18" s="111">
        <v>29.960072</v>
      </c>
      <c r="E18" s="111">
        <v>4.0514429999999999</v>
      </c>
      <c r="F18" s="111">
        <v>4.5475599999999998</v>
      </c>
      <c r="G18" s="111">
        <v>12.245439464408111</v>
      </c>
    </row>
    <row r="19" spans="1:7" x14ac:dyDescent="0.2">
      <c r="A19" s="125" t="s">
        <v>381</v>
      </c>
      <c r="B19" s="126">
        <f>SUM(B20:B28)</f>
        <v>1641.8978140000002</v>
      </c>
      <c r="C19" s="126">
        <f t="shared" ref="C19:D19" si="2">SUM(C20:C28)</f>
        <v>1734.514874</v>
      </c>
      <c r="D19" s="126">
        <f t="shared" si="2"/>
        <v>1791.661658</v>
      </c>
      <c r="E19" s="126">
        <f>SUM(E20:E28)</f>
        <v>290.09669800000006</v>
      </c>
      <c r="F19" s="126">
        <f>SUM(F20:F28)</f>
        <v>294.88972899999999</v>
      </c>
      <c r="G19" s="126">
        <v>1.6522183923651304</v>
      </c>
    </row>
    <row r="20" spans="1:7" x14ac:dyDescent="0.2">
      <c r="A20" s="107" t="s">
        <v>382</v>
      </c>
      <c r="B20" s="111">
        <v>1338.7259160000001</v>
      </c>
      <c r="C20" s="111">
        <v>1451.824721</v>
      </c>
      <c r="D20" s="111">
        <v>1501.5298130000001</v>
      </c>
      <c r="E20" s="111">
        <v>239.07617200000001</v>
      </c>
      <c r="F20" s="111">
        <v>244.12320399999999</v>
      </c>
      <c r="G20" s="111">
        <v>2.1110560528800724</v>
      </c>
    </row>
    <row r="21" spans="1:7" x14ac:dyDescent="0.2">
      <c r="A21" s="123" t="s">
        <v>150</v>
      </c>
      <c r="B21" s="124">
        <v>97.183802</v>
      </c>
      <c r="C21" s="124">
        <v>86.982781000000003</v>
      </c>
      <c r="D21" s="124">
        <v>90.497016000000002</v>
      </c>
      <c r="E21" s="124">
        <v>17.334582000000001</v>
      </c>
      <c r="F21" s="124">
        <v>15.864697</v>
      </c>
      <c r="G21" s="124">
        <v>-8.4794949194621569</v>
      </c>
    </row>
    <row r="22" spans="1:7" x14ac:dyDescent="0.2">
      <c r="A22" s="107" t="s">
        <v>365</v>
      </c>
      <c r="B22" s="111">
        <v>16.643204999999998</v>
      </c>
      <c r="C22" s="111">
        <v>19.266114999999999</v>
      </c>
      <c r="D22" s="111">
        <v>15.537917</v>
      </c>
      <c r="E22" s="111">
        <v>3.0411730000000001</v>
      </c>
      <c r="F22" s="111">
        <v>2.7740390000000001</v>
      </c>
      <c r="G22" s="111">
        <v>-8.7839133123962352</v>
      </c>
    </row>
    <row r="23" spans="1:7" x14ac:dyDescent="0.2">
      <c r="A23" s="123" t="s">
        <v>147</v>
      </c>
      <c r="B23" s="124">
        <v>11.495467</v>
      </c>
      <c r="C23" s="124">
        <v>15.898966</v>
      </c>
      <c r="D23" s="124">
        <v>13.637734</v>
      </c>
      <c r="E23" s="124">
        <v>2.94895</v>
      </c>
      <c r="F23" s="124">
        <v>2.3454790000000001</v>
      </c>
      <c r="G23" s="124">
        <v>-20.463927838722253</v>
      </c>
    </row>
    <row r="24" spans="1:7" x14ac:dyDescent="0.2">
      <c r="A24" s="107" t="s">
        <v>300</v>
      </c>
      <c r="B24" s="111">
        <v>16.178436999999999</v>
      </c>
      <c r="C24" s="111">
        <v>2.8030789999999999</v>
      </c>
      <c r="D24" s="111">
        <v>10.489841</v>
      </c>
      <c r="E24" s="111">
        <v>1.0282169999999999</v>
      </c>
      <c r="F24" s="111">
        <v>3.4480849999999998</v>
      </c>
      <c r="G24" s="111">
        <v>235.34604076765899</v>
      </c>
    </row>
    <row r="25" spans="1:7" x14ac:dyDescent="0.2">
      <c r="A25" s="123" t="s">
        <v>148</v>
      </c>
      <c r="B25" s="124">
        <v>4.2100309999999999</v>
      </c>
      <c r="C25" s="124">
        <v>2.4450980000000002</v>
      </c>
      <c r="D25" s="124">
        <v>2.4590320000000001</v>
      </c>
      <c r="E25" s="124">
        <v>0.65966999999999998</v>
      </c>
      <c r="F25" s="124">
        <v>0.52124400000000004</v>
      </c>
      <c r="G25" s="124">
        <v>-20.98412842785028</v>
      </c>
    </row>
    <row r="26" spans="1:7" x14ac:dyDescent="0.2">
      <c r="A26" s="107" t="s">
        <v>134</v>
      </c>
      <c r="B26" s="111">
        <v>2.1638809999999999</v>
      </c>
      <c r="C26" s="111">
        <v>3.0585390000000001</v>
      </c>
      <c r="D26" s="111">
        <v>2.0286740000000001</v>
      </c>
      <c r="E26" s="111">
        <v>0.24369199999999999</v>
      </c>
      <c r="F26" s="111">
        <v>0.29053099999999998</v>
      </c>
      <c r="G26" s="111">
        <v>19.220573510825137</v>
      </c>
    </row>
    <row r="27" spans="1:7" x14ac:dyDescent="0.2">
      <c r="A27" s="123" t="s">
        <v>87</v>
      </c>
      <c r="B27" s="124">
        <v>1.275574</v>
      </c>
      <c r="C27" s="124">
        <v>0.56658699999999995</v>
      </c>
      <c r="D27" s="124">
        <v>0.48389199999999999</v>
      </c>
      <c r="E27" s="124">
        <v>2.8273E-2</v>
      </c>
      <c r="F27" s="124">
        <v>3.8405000000000002E-2</v>
      </c>
      <c r="G27" s="124">
        <v>35.836310260672732</v>
      </c>
    </row>
    <row r="28" spans="1:7" x14ac:dyDescent="0.2">
      <c r="A28" s="107" t="s">
        <v>367</v>
      </c>
      <c r="B28" s="111">
        <v>154.021501</v>
      </c>
      <c r="C28" s="111">
        <v>151.66898800000001</v>
      </c>
      <c r="D28" s="111">
        <v>154.997739</v>
      </c>
      <c r="E28" s="111">
        <v>25.735969000000001</v>
      </c>
      <c r="F28" s="111">
        <v>25.484044999999998</v>
      </c>
      <c r="G28" s="111">
        <v>-0.97887901559099055</v>
      </c>
    </row>
    <row r="29" spans="1:7" x14ac:dyDescent="0.2">
      <c r="A29" s="125" t="s">
        <v>371</v>
      </c>
      <c r="B29" s="126">
        <f t="shared" ref="B29:E29" si="3">SUM(B30:B34)</f>
        <v>334.345124</v>
      </c>
      <c r="C29" s="126">
        <f t="shared" si="3"/>
        <v>327.388015</v>
      </c>
      <c r="D29" s="126">
        <f t="shared" si="3"/>
        <v>322.043813</v>
      </c>
      <c r="E29" s="126">
        <f t="shared" si="3"/>
        <v>56.950780000000009</v>
      </c>
      <c r="F29" s="126">
        <f>SUM(F30:F34)</f>
        <v>54.337662000000009</v>
      </c>
      <c r="G29" s="126">
        <v>-4.5883796499363125</v>
      </c>
    </row>
    <row r="30" spans="1:7" x14ac:dyDescent="0.2">
      <c r="A30" s="107" t="s">
        <v>382</v>
      </c>
      <c r="B30" s="111">
        <v>122.12124300000001</v>
      </c>
      <c r="C30" s="111">
        <v>155.29050100000001</v>
      </c>
      <c r="D30" s="111">
        <v>135.173879</v>
      </c>
      <c r="E30" s="111">
        <v>24.747790999999999</v>
      </c>
      <c r="F30" s="111">
        <v>22.005966999999998</v>
      </c>
      <c r="G30" s="111">
        <v>-11.079065602259213</v>
      </c>
    </row>
    <row r="31" spans="1:7" x14ac:dyDescent="0.2">
      <c r="A31" s="123" t="s">
        <v>363</v>
      </c>
      <c r="B31" s="124">
        <v>88.320604000000003</v>
      </c>
      <c r="C31" s="124">
        <v>66.550471000000002</v>
      </c>
      <c r="D31" s="124">
        <v>70.797854999999998</v>
      </c>
      <c r="E31" s="124">
        <v>10.254413</v>
      </c>
      <c r="F31" s="124">
        <v>11.809105000000001</v>
      </c>
      <c r="G31" s="124">
        <v>15.161199378257939</v>
      </c>
    </row>
    <row r="32" spans="1:7" x14ac:dyDescent="0.2">
      <c r="A32" s="107" t="s">
        <v>373</v>
      </c>
      <c r="B32" s="111">
        <v>15.317484</v>
      </c>
      <c r="C32" s="111">
        <v>12.966908999999999</v>
      </c>
      <c r="D32" s="111">
        <v>15.93759</v>
      </c>
      <c r="E32" s="111">
        <v>2.8323649999999998</v>
      </c>
      <c r="F32" s="111">
        <v>2.8248060000000002</v>
      </c>
      <c r="G32" s="111">
        <v>-0.2668794452692238</v>
      </c>
    </row>
    <row r="33" spans="1:7" x14ac:dyDescent="0.2">
      <c r="A33" s="123" t="s">
        <v>51</v>
      </c>
      <c r="B33" s="124">
        <v>4.5648299999999997</v>
      </c>
      <c r="C33" s="124">
        <v>3.9297680000000001</v>
      </c>
      <c r="D33" s="124">
        <v>4.101896</v>
      </c>
      <c r="E33" s="124">
        <v>0.72231199999999995</v>
      </c>
      <c r="F33" s="124">
        <v>0.51857600000000004</v>
      </c>
      <c r="G33" s="124">
        <v>-28.20609376557498</v>
      </c>
    </row>
    <row r="34" spans="1:7" ht="15" thickBot="1" x14ac:dyDescent="0.25">
      <c r="A34" s="127" t="s">
        <v>367</v>
      </c>
      <c r="B34" s="112">
        <v>104.02096299999999</v>
      </c>
      <c r="C34" s="112">
        <v>88.650366000000005</v>
      </c>
      <c r="D34" s="112">
        <v>96.032593000000006</v>
      </c>
      <c r="E34" s="112">
        <v>18.393899000000001</v>
      </c>
      <c r="F34" s="112">
        <v>17.179207999999999</v>
      </c>
      <c r="G34" s="112">
        <v>-6.6037711743442866</v>
      </c>
    </row>
    <row r="35" spans="1:7" ht="15" thickTop="1" x14ac:dyDescent="0.2">
      <c r="A35" s="125" t="s">
        <v>383</v>
      </c>
      <c r="B35" s="126">
        <f>+B29+B19+B4+B16</f>
        <v>3403.422442</v>
      </c>
      <c r="C35" s="126">
        <f>+C29+C19+C4+C16</f>
        <v>3586.2186169999995</v>
      </c>
      <c r="D35" s="126">
        <f>+D29+D19+D4+D16</f>
        <v>3797.4807390000005</v>
      </c>
      <c r="E35" s="126">
        <f>+E29+E19+E4+E16</f>
        <v>602.47358000000008</v>
      </c>
      <c r="F35" s="126">
        <f>+F29+F19+F4+F16</f>
        <v>601.27701100000002</v>
      </c>
      <c r="G35" s="126">
        <v>-0.19860937304504994</v>
      </c>
    </row>
    <row r="36" spans="1:7" x14ac:dyDescent="0.2">
      <c r="A36" s="128" t="s">
        <v>375</v>
      </c>
      <c r="B36" s="129"/>
      <c r="C36" s="129"/>
      <c r="D36" s="129"/>
      <c r="E36" s="129"/>
      <c r="F36" s="129"/>
      <c r="G36" s="130"/>
    </row>
    <row r="37" spans="1:7" x14ac:dyDescent="0.2">
      <c r="A37" s="131" t="s">
        <v>376</v>
      </c>
      <c r="B37" s="99"/>
      <c r="C37" s="128"/>
      <c r="D37" s="128"/>
      <c r="E37" s="128"/>
      <c r="F37" s="128"/>
      <c r="G37" s="128"/>
    </row>
    <row r="38" spans="1:7" x14ac:dyDescent="0.2">
      <c r="A38" s="131" t="s">
        <v>377</v>
      </c>
      <c r="B38" s="128"/>
      <c r="C38" s="128"/>
      <c r="D38" s="128"/>
      <c r="E38" s="128"/>
      <c r="F38" s="128"/>
      <c r="G38" s="128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C6DB-47B5-49CC-A053-0DD77CFF1E04}">
  <sheetPr>
    <tabColor theme="0"/>
  </sheetPr>
  <dimension ref="A1:I25"/>
  <sheetViews>
    <sheetView showGridLines="0" workbookViewId="0"/>
  </sheetViews>
  <sheetFormatPr defaultRowHeight="14.25" x14ac:dyDescent="0.2"/>
  <cols>
    <col min="1" max="1" width="18.375" customWidth="1"/>
    <col min="2" max="2" width="17.25" customWidth="1"/>
    <col min="3" max="3" width="17.625" customWidth="1"/>
    <col min="4" max="4" width="17.125" customWidth="1"/>
    <col min="5" max="5" width="18.375" customWidth="1"/>
    <col min="6" max="6" width="18.125" customWidth="1"/>
    <col min="7" max="7" width="16.125" customWidth="1"/>
    <col min="9" max="9" width="19.25" customWidth="1"/>
  </cols>
  <sheetData>
    <row r="1" spans="1:9" ht="15" x14ac:dyDescent="0.25">
      <c r="A1" s="2" t="s">
        <v>384</v>
      </c>
      <c r="I1" s="312" t="str">
        <f>HYPERLINK("#'" &amp; Meta!$A$31 &amp;"'!$A$1", "Hyperlink to Index")</f>
        <v>Hyperlink to Index</v>
      </c>
    </row>
    <row r="2" spans="1:9" ht="36.75" thickBot="1" x14ac:dyDescent="0.25">
      <c r="A2" s="248" t="s">
        <v>385</v>
      </c>
      <c r="B2" s="249" t="s">
        <v>386</v>
      </c>
      <c r="C2" s="249" t="s">
        <v>387</v>
      </c>
      <c r="D2" s="249" t="s">
        <v>388</v>
      </c>
      <c r="E2" s="249" t="s">
        <v>389</v>
      </c>
      <c r="F2" s="249" t="s">
        <v>390</v>
      </c>
      <c r="G2" s="250" t="s">
        <v>391</v>
      </c>
    </row>
    <row r="3" spans="1:9" x14ac:dyDescent="0.2">
      <c r="A3" s="95" t="s">
        <v>379</v>
      </c>
    </row>
    <row r="4" spans="1:9" x14ac:dyDescent="0.2">
      <c r="A4" s="310" t="s">
        <v>392</v>
      </c>
      <c r="B4" s="251">
        <v>1096.83196829125</v>
      </c>
      <c r="C4" s="251">
        <v>1163.4708184979499</v>
      </c>
      <c r="D4" s="251">
        <v>1199.5926143730401</v>
      </c>
      <c r="E4" s="252">
        <v>589.01852778980594</v>
      </c>
      <c r="F4" s="252">
        <v>603.05116903520297</v>
      </c>
      <c r="G4" s="253">
        <v>2.3823768834661587</v>
      </c>
    </row>
    <row r="5" spans="1:9" x14ac:dyDescent="0.2">
      <c r="A5" s="310" t="s">
        <v>393</v>
      </c>
      <c r="B5" s="251">
        <v>2179.2743691392529</v>
      </c>
      <c r="C5" s="251">
        <v>2021.1613060857151</v>
      </c>
      <c r="D5" s="251">
        <v>1977.8144041094711</v>
      </c>
      <c r="E5" s="251">
        <v>944.50624905908705</v>
      </c>
      <c r="F5" s="251">
        <v>960.13049335544304</v>
      </c>
      <c r="G5" s="253">
        <v>1.6542234963422318</v>
      </c>
    </row>
    <row r="6" spans="1:9" x14ac:dyDescent="0.2">
      <c r="A6" s="310" t="s">
        <v>394</v>
      </c>
      <c r="B6" s="251">
        <v>1921.8025470329501</v>
      </c>
      <c r="C6" s="251">
        <v>1762.7326931939101</v>
      </c>
      <c r="D6" s="251">
        <v>1735.16177968908</v>
      </c>
      <c r="E6" s="252">
        <v>828.15925010310298</v>
      </c>
      <c r="F6" s="252">
        <v>835.92693587771601</v>
      </c>
      <c r="G6" s="253">
        <v>0.93794590516811571</v>
      </c>
    </row>
    <row r="7" spans="1:9" x14ac:dyDescent="0.2">
      <c r="A7" s="310" t="s">
        <v>395</v>
      </c>
      <c r="B7" s="251">
        <v>257.47182210630302</v>
      </c>
      <c r="C7" s="251">
        <v>258.42861289180502</v>
      </c>
      <c r="D7" s="251">
        <v>242.65262442039099</v>
      </c>
      <c r="E7" s="251">
        <v>116.34699895598401</v>
      </c>
      <c r="F7" s="251">
        <v>124.203557477727</v>
      </c>
      <c r="G7" s="253">
        <v>6.7526954646378661</v>
      </c>
    </row>
    <row r="8" spans="1:9" x14ac:dyDescent="0.2">
      <c r="A8" s="310" t="s">
        <v>396</v>
      </c>
      <c r="B8" s="251">
        <v>106.72757127490701</v>
      </c>
      <c r="C8" s="251">
        <v>116.87305498288499</v>
      </c>
      <c r="D8" s="251">
        <v>109.190231746853</v>
      </c>
      <c r="E8" s="252">
        <v>55.686119674899203</v>
      </c>
      <c r="F8" s="252">
        <v>46.512482120308199</v>
      </c>
      <c r="G8" s="253">
        <v>-16.473831554699021</v>
      </c>
    </row>
    <row r="9" spans="1:9" x14ac:dyDescent="0.2">
      <c r="A9" s="310" t="s">
        <v>397</v>
      </c>
      <c r="B9" s="251">
        <v>165.432674712628</v>
      </c>
      <c r="C9" s="251">
        <v>235.18823078448099</v>
      </c>
      <c r="D9" s="251">
        <v>213.19062751840499</v>
      </c>
      <c r="E9" s="251">
        <v>109.801952794969</v>
      </c>
      <c r="F9" s="251">
        <v>84.317015736296099</v>
      </c>
      <c r="G9" s="253">
        <v>-23.209912401339906</v>
      </c>
    </row>
    <row r="10" spans="1:9" x14ac:dyDescent="0.2">
      <c r="A10" s="310" t="s">
        <v>398</v>
      </c>
      <c r="B10" s="251">
        <v>95.049330302990199</v>
      </c>
      <c r="C10" s="251">
        <v>101.051629239235</v>
      </c>
      <c r="D10" s="251">
        <v>112.475004812959</v>
      </c>
      <c r="E10" s="252">
        <v>51.704317688326903</v>
      </c>
      <c r="F10" s="252">
        <v>43.805915429221997</v>
      </c>
      <c r="G10" s="253">
        <v>-15.276098036369792</v>
      </c>
    </row>
    <row r="11" spans="1:9" x14ac:dyDescent="0.2">
      <c r="A11" s="310" t="s">
        <v>399</v>
      </c>
      <c r="B11" s="251">
        <v>92.448316533790504</v>
      </c>
      <c r="C11" s="251">
        <v>79.943077523984201</v>
      </c>
      <c r="D11" s="251">
        <v>82.826618091412797</v>
      </c>
      <c r="E11" s="251">
        <v>28.535479994325399</v>
      </c>
      <c r="F11" s="251">
        <v>26.724472900044201</v>
      </c>
      <c r="G11" s="253">
        <v>-6.3465100101394372</v>
      </c>
    </row>
    <row r="12" spans="1:9" ht="15" thickBot="1" x14ac:dyDescent="0.25">
      <c r="A12" s="311" t="s">
        <v>400</v>
      </c>
      <c r="B12" s="254">
        <v>14.329017482935599</v>
      </c>
      <c r="C12" s="254">
        <v>15.873448223656601</v>
      </c>
      <c r="D12" s="254">
        <v>15.314267741863301</v>
      </c>
      <c r="E12" s="255">
        <v>7.1641504902917701</v>
      </c>
      <c r="F12" s="255">
        <v>8.3451161224697294</v>
      </c>
      <c r="G12" s="256">
        <v>16.484377788801346</v>
      </c>
    </row>
    <row r="13" spans="1:9" ht="15.75" thickTop="1" thickBot="1" x14ac:dyDescent="0.25">
      <c r="A13" s="257" t="s">
        <v>401</v>
      </c>
      <c r="B13" s="258">
        <v>3750.0932477377542</v>
      </c>
      <c r="C13" s="258">
        <v>3733.5615653379068</v>
      </c>
      <c r="D13" s="258">
        <v>3710.4037683940041</v>
      </c>
      <c r="E13" s="258">
        <v>1786.4167974917052</v>
      </c>
      <c r="F13" s="258">
        <v>1772.8866646989864</v>
      </c>
      <c r="G13" s="259">
        <v>-0.75738947437778348</v>
      </c>
    </row>
    <row r="14" spans="1:9" ht="15" x14ac:dyDescent="0.25">
      <c r="A14" s="95" t="s">
        <v>359</v>
      </c>
      <c r="B14" s="93"/>
      <c r="C14" s="93"/>
      <c r="D14" s="93"/>
      <c r="E14" s="93"/>
      <c r="F14" s="93"/>
      <c r="G14" s="93"/>
    </row>
    <row r="15" spans="1:9" x14ac:dyDescent="0.2">
      <c r="A15" s="310" t="s">
        <v>392</v>
      </c>
      <c r="B15" s="251">
        <v>1112.1197563108001</v>
      </c>
      <c r="C15" s="251">
        <v>1305.5488388988999</v>
      </c>
      <c r="D15" s="251">
        <v>994.83495939320198</v>
      </c>
      <c r="E15" s="252">
        <v>544.66215116126</v>
      </c>
      <c r="F15" s="252">
        <v>578.73732971785205</v>
      </c>
      <c r="G15" s="253">
        <v>6.256204600217079</v>
      </c>
    </row>
    <row r="16" spans="1:9" x14ac:dyDescent="0.2">
      <c r="A16" s="310" t="s">
        <v>393</v>
      </c>
      <c r="B16" s="251">
        <v>2927.1167766129456</v>
      </c>
      <c r="C16" s="251">
        <v>3179.52328423887</v>
      </c>
      <c r="D16" s="251">
        <v>3284.9323302484868</v>
      </c>
      <c r="E16" s="251">
        <v>1572.0342892545168</v>
      </c>
      <c r="F16" s="251">
        <v>1639.5971342806019</v>
      </c>
      <c r="G16" s="253">
        <v>4.2977971592543627</v>
      </c>
    </row>
    <row r="17" spans="1:7" x14ac:dyDescent="0.2">
      <c r="A17" s="310" t="s">
        <v>394</v>
      </c>
      <c r="B17" s="251">
        <v>2443.3757648425199</v>
      </c>
      <c r="C17" s="251">
        <v>2617.2039621692402</v>
      </c>
      <c r="D17" s="251">
        <v>2690.4864757160699</v>
      </c>
      <c r="E17" s="252">
        <v>1289.6901528283099</v>
      </c>
      <c r="F17" s="252">
        <v>1325.0753335791401</v>
      </c>
      <c r="G17" s="253">
        <v>2.7436962803220544</v>
      </c>
    </row>
    <row r="18" spans="1:7" x14ac:dyDescent="0.2">
      <c r="A18" s="310" t="s">
        <v>395</v>
      </c>
      <c r="B18" s="251">
        <v>483.74101177042598</v>
      </c>
      <c r="C18" s="251">
        <v>562.31932206962995</v>
      </c>
      <c r="D18" s="251">
        <v>594.445854532417</v>
      </c>
      <c r="E18" s="251">
        <v>282.344136426207</v>
      </c>
      <c r="F18" s="251">
        <v>314.52180070146198</v>
      </c>
      <c r="G18" s="253">
        <v>11.396611483612263</v>
      </c>
    </row>
    <row r="19" spans="1:7" x14ac:dyDescent="0.2">
      <c r="A19" s="310" t="s">
        <v>396</v>
      </c>
      <c r="B19" s="251">
        <v>70.804328122383197</v>
      </c>
      <c r="C19" s="251">
        <v>89.937851024913499</v>
      </c>
      <c r="D19" s="251">
        <v>107.60121692285099</v>
      </c>
      <c r="E19" s="252">
        <v>49.856619059751097</v>
      </c>
      <c r="F19" s="252">
        <v>59.334701770676901</v>
      </c>
      <c r="G19" s="253">
        <v>19.010680807631005</v>
      </c>
    </row>
    <row r="20" spans="1:7" x14ac:dyDescent="0.2">
      <c r="A20" s="310" t="s">
        <v>397</v>
      </c>
      <c r="B20" s="251">
        <v>141.57825670343399</v>
      </c>
      <c r="C20" s="251">
        <v>171.34396021317701</v>
      </c>
      <c r="D20" s="251">
        <v>135.96193427732399</v>
      </c>
      <c r="E20" s="251">
        <v>70.968257246672394</v>
      </c>
      <c r="F20" s="251">
        <v>50.2298131679241</v>
      </c>
      <c r="G20" s="253">
        <v>-29.222140832154491</v>
      </c>
    </row>
    <row r="21" spans="1:7" x14ac:dyDescent="0.2">
      <c r="A21" s="310" t="s">
        <v>398</v>
      </c>
      <c r="B21" s="251">
        <v>73.5236529645817</v>
      </c>
      <c r="C21" s="251">
        <v>61.653237243345302</v>
      </c>
      <c r="D21" s="251">
        <v>50.493062745948002</v>
      </c>
      <c r="E21" s="252">
        <v>25.672995777557599</v>
      </c>
      <c r="F21" s="252">
        <v>23.959587326743499</v>
      </c>
      <c r="G21" s="253">
        <v>-6.67397161460954</v>
      </c>
    </row>
    <row r="22" spans="1:7" x14ac:dyDescent="0.2">
      <c r="A22" s="310" t="s">
        <v>399</v>
      </c>
      <c r="B22" s="251">
        <v>130.78380925739</v>
      </c>
      <c r="C22" s="251">
        <v>155.47068835933001</v>
      </c>
      <c r="D22" s="251">
        <v>168.277127320972</v>
      </c>
      <c r="E22" s="251">
        <v>61.300475577631097</v>
      </c>
      <c r="F22" s="251">
        <v>55.395014690048903</v>
      </c>
      <c r="G22" s="260">
        <v>-9.6336298078201725</v>
      </c>
    </row>
    <row r="23" spans="1:7" ht="15" thickBot="1" x14ac:dyDescent="0.25">
      <c r="A23" s="311" t="s">
        <v>400</v>
      </c>
      <c r="B23" s="254">
        <v>337.13125949763401</v>
      </c>
      <c r="C23" s="254">
        <v>334.44889956293503</v>
      </c>
      <c r="D23" s="254">
        <v>332.06216188483899</v>
      </c>
      <c r="E23" s="255">
        <v>144.81582218533899</v>
      </c>
      <c r="F23" s="255">
        <v>175.04163043625101</v>
      </c>
      <c r="G23" s="256">
        <v>20.871896312702809</v>
      </c>
    </row>
    <row r="24" spans="1:7" ht="15" thickTop="1" x14ac:dyDescent="0.2">
      <c r="A24" s="261" t="s">
        <v>402</v>
      </c>
      <c r="B24" s="262">
        <v>4793.0578394691684</v>
      </c>
      <c r="C24" s="262">
        <v>5297.9267595414713</v>
      </c>
      <c r="D24" s="262">
        <v>5074.1627927936224</v>
      </c>
      <c r="E24" s="262">
        <v>2469.310610262728</v>
      </c>
      <c r="F24" s="262">
        <v>2582.2952113900983</v>
      </c>
      <c r="G24" s="263">
        <v>4.5755524095589184</v>
      </c>
    </row>
    <row r="25" spans="1:7" x14ac:dyDescent="0.2">
      <c r="A25" s="131" t="s">
        <v>377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4340-A0C7-492C-AFAC-CE196D4492D2}">
  <sheetPr>
    <tabColor theme="0"/>
  </sheetPr>
  <dimension ref="A1:I9"/>
  <sheetViews>
    <sheetView showGridLines="0" workbookViewId="0"/>
  </sheetViews>
  <sheetFormatPr defaultRowHeight="14.25" x14ac:dyDescent="0.2"/>
  <cols>
    <col min="1" max="1" width="9" customWidth="1"/>
    <col min="2" max="2" width="12" customWidth="1"/>
    <col min="3" max="3" width="13.625" customWidth="1"/>
    <col min="4" max="4" width="13.875" customWidth="1"/>
    <col min="5" max="5" width="13.625" customWidth="1"/>
    <col min="6" max="6" width="18.25" customWidth="1"/>
    <col min="7" max="7" width="14.875" customWidth="1"/>
    <col min="9" max="9" width="19.25" customWidth="1"/>
  </cols>
  <sheetData>
    <row r="1" spans="1:9" ht="15" x14ac:dyDescent="0.25">
      <c r="A1" s="2" t="s">
        <v>403</v>
      </c>
      <c r="I1" s="312" t="str">
        <f>HYPERLINK("#'" &amp; Meta!$A$31 &amp;"'!$A$1", "Hyperlink to Index")</f>
        <v>Hyperlink to Index</v>
      </c>
    </row>
    <row r="2" spans="1:9" ht="30" customHeight="1" thickBot="1" x14ac:dyDescent="0.25">
      <c r="A2" s="355" t="s">
        <v>404</v>
      </c>
      <c r="B2" s="356" t="s">
        <v>405</v>
      </c>
      <c r="C2" s="356" t="s">
        <v>406</v>
      </c>
      <c r="D2" s="356" t="s">
        <v>407</v>
      </c>
      <c r="E2" s="356" t="s">
        <v>408</v>
      </c>
      <c r="F2" s="356" t="s">
        <v>409</v>
      </c>
      <c r="G2" s="387" t="s">
        <v>410</v>
      </c>
    </row>
    <row r="3" spans="1:9" x14ac:dyDescent="0.2">
      <c r="A3" s="363">
        <v>2021</v>
      </c>
      <c r="B3" s="388">
        <v>1.3859999999999999</v>
      </c>
      <c r="C3" s="388">
        <v>1.3201000000000001</v>
      </c>
      <c r="D3" s="389">
        <v>1697</v>
      </c>
      <c r="E3" s="388">
        <v>2.2407000000000004</v>
      </c>
      <c r="F3" s="388">
        <v>41.3</v>
      </c>
      <c r="G3" s="388">
        <v>922.95099999999991</v>
      </c>
    </row>
    <row r="4" spans="1:9" x14ac:dyDescent="0.2">
      <c r="A4" s="363">
        <v>2022</v>
      </c>
      <c r="B4" s="388">
        <v>1.2410000000000001</v>
      </c>
      <c r="C4" s="388">
        <v>1.2192000000000001</v>
      </c>
      <c r="D4" s="389">
        <v>2111</v>
      </c>
      <c r="E4" s="388">
        <v>2.5733999999999999</v>
      </c>
      <c r="F4" s="388">
        <v>40.5</v>
      </c>
      <c r="G4" s="388">
        <v>1053.7139999999999</v>
      </c>
    </row>
    <row r="5" spans="1:9" x14ac:dyDescent="0.2">
      <c r="A5" s="363">
        <v>2023</v>
      </c>
      <c r="B5" s="388">
        <v>1.18</v>
      </c>
      <c r="C5" s="388">
        <v>1.1561000000000001</v>
      </c>
      <c r="D5" s="389">
        <v>2067</v>
      </c>
      <c r="E5" s="388">
        <v>2.3893</v>
      </c>
      <c r="F5" s="388">
        <v>41.8</v>
      </c>
      <c r="G5" s="388">
        <v>991.27</v>
      </c>
    </row>
    <row r="6" spans="1:9" x14ac:dyDescent="0.2">
      <c r="A6" s="363">
        <v>2024</v>
      </c>
      <c r="B6" s="388">
        <v>1.5329999999999999</v>
      </c>
      <c r="C6" s="388">
        <v>1.5036</v>
      </c>
      <c r="D6" s="389">
        <v>2081</v>
      </c>
      <c r="E6" s="388">
        <v>3.1289000000000002</v>
      </c>
      <c r="F6" s="388">
        <v>38</v>
      </c>
      <c r="G6" s="388">
        <v>1171.884</v>
      </c>
    </row>
    <row r="7" spans="1:9" x14ac:dyDescent="0.2">
      <c r="A7" s="364" t="s">
        <v>411</v>
      </c>
      <c r="B7" s="388">
        <v>1.47</v>
      </c>
      <c r="C7" s="390" t="s">
        <v>193</v>
      </c>
      <c r="D7" s="391" t="s">
        <v>193</v>
      </c>
      <c r="E7" s="390" t="s">
        <v>193</v>
      </c>
      <c r="F7" s="390" t="s">
        <v>193</v>
      </c>
      <c r="G7" s="390" t="s">
        <v>193</v>
      </c>
    </row>
    <row r="8" spans="1:9" x14ac:dyDescent="0.2">
      <c r="A8" s="5" t="s">
        <v>412</v>
      </c>
    </row>
    <row r="9" spans="1:9" x14ac:dyDescent="0.2">
      <c r="A9" s="5" t="s">
        <v>413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B866-4A8A-4FE0-8355-EB8E0DE82FA4}">
  <sheetPr>
    <tabColor theme="0"/>
  </sheetPr>
  <dimension ref="A1:I9"/>
  <sheetViews>
    <sheetView showGridLines="0" workbookViewId="0"/>
  </sheetViews>
  <sheetFormatPr defaultRowHeight="14.25" x14ac:dyDescent="0.2"/>
  <cols>
    <col min="1" max="1" width="9" customWidth="1"/>
    <col min="2" max="2" width="12" customWidth="1"/>
    <col min="3" max="3" width="13.625" customWidth="1"/>
    <col min="4" max="4" width="13.875" customWidth="1"/>
    <col min="5" max="5" width="13.625" customWidth="1"/>
    <col min="6" max="6" width="18.25" customWidth="1"/>
    <col min="7" max="7" width="14.875" customWidth="1"/>
    <col min="9" max="9" width="19.25" customWidth="1"/>
  </cols>
  <sheetData>
    <row r="1" spans="1:9" ht="15.75" thickBot="1" x14ac:dyDescent="0.3">
      <c r="A1" s="2" t="s">
        <v>414</v>
      </c>
      <c r="I1" s="312" t="str">
        <f>HYPERLINK("#'" &amp; Meta!$A$31 &amp;"'!$A$1", "Hyperlink to Index")</f>
        <v>Hyperlink to Index</v>
      </c>
    </row>
    <row r="2" spans="1:9" ht="27" customHeight="1" thickBot="1" x14ac:dyDescent="0.25">
      <c r="A2" s="55" t="s">
        <v>404</v>
      </c>
      <c r="B2" s="68" t="s">
        <v>405</v>
      </c>
      <c r="C2" s="68" t="s">
        <v>406</v>
      </c>
      <c r="D2" s="68" t="s">
        <v>407</v>
      </c>
      <c r="E2" s="68" t="s">
        <v>408</v>
      </c>
      <c r="F2" s="68" t="s">
        <v>409</v>
      </c>
      <c r="G2" s="144" t="s">
        <v>410</v>
      </c>
    </row>
    <row r="3" spans="1:9" x14ac:dyDescent="0.2">
      <c r="A3" s="56">
        <v>2021</v>
      </c>
      <c r="B3" s="57">
        <v>1.01</v>
      </c>
      <c r="C3" s="58">
        <v>0.89400000000000002</v>
      </c>
      <c r="D3" s="59">
        <v>1025</v>
      </c>
      <c r="E3" s="57">
        <v>9.1609999999999996</v>
      </c>
      <c r="F3" s="60">
        <v>16.2</v>
      </c>
      <c r="G3" s="61">
        <v>161.465</v>
      </c>
    </row>
    <row r="4" spans="1:9" x14ac:dyDescent="0.2">
      <c r="A4" s="56">
        <v>2022</v>
      </c>
      <c r="B4" s="57">
        <v>0.94499999999999995</v>
      </c>
      <c r="C4" s="58">
        <v>0.88800000000000001</v>
      </c>
      <c r="D4" s="59">
        <v>1747</v>
      </c>
      <c r="E4" s="57">
        <v>15.516999999999999</v>
      </c>
      <c r="F4" s="60">
        <v>16</v>
      </c>
      <c r="G4" s="61">
        <v>231.55699999999999</v>
      </c>
    </row>
    <row r="5" spans="1:9" x14ac:dyDescent="0.2">
      <c r="A5" s="56">
        <v>2023</v>
      </c>
      <c r="B5" s="57">
        <v>0.95499999999999996</v>
      </c>
      <c r="C5" s="58">
        <v>0.93300000000000005</v>
      </c>
      <c r="D5" s="59">
        <v>1924</v>
      </c>
      <c r="E5" s="57">
        <v>17.946999999999999</v>
      </c>
      <c r="F5" s="60">
        <v>15.2</v>
      </c>
      <c r="G5" s="61">
        <v>269.017</v>
      </c>
    </row>
    <row r="6" spans="1:9" x14ac:dyDescent="0.2">
      <c r="A6" s="56">
        <v>2024</v>
      </c>
      <c r="B6" s="57">
        <v>0.97599999999999998</v>
      </c>
      <c r="C6" s="58">
        <v>0.93989999999999996</v>
      </c>
      <c r="D6" s="59">
        <v>1775</v>
      </c>
      <c r="E6" s="57">
        <v>16.678999999999998</v>
      </c>
      <c r="F6" s="60">
        <v>13.6</v>
      </c>
      <c r="G6" s="61">
        <v>226.35999999999999</v>
      </c>
    </row>
    <row r="7" spans="1:9" x14ac:dyDescent="0.2">
      <c r="A7" s="62" t="s">
        <v>411</v>
      </c>
      <c r="B7" s="63">
        <v>0.89500000000000002</v>
      </c>
      <c r="C7" s="64" t="s">
        <v>193</v>
      </c>
      <c r="D7" s="65" t="s">
        <v>193</v>
      </c>
      <c r="E7" s="63" t="s">
        <v>193</v>
      </c>
      <c r="F7" s="66" t="s">
        <v>193</v>
      </c>
      <c r="G7" s="67" t="s">
        <v>193</v>
      </c>
    </row>
    <row r="8" spans="1:9" x14ac:dyDescent="0.2">
      <c r="A8" s="5" t="s">
        <v>412</v>
      </c>
    </row>
    <row r="9" spans="1:9" x14ac:dyDescent="0.2">
      <c r="A9" s="5" t="s">
        <v>413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51BC-11B4-4B4C-A3E8-9FD618454650}">
  <sheetPr>
    <tabColor theme="0"/>
  </sheetPr>
  <dimension ref="A1:I9"/>
  <sheetViews>
    <sheetView showGridLines="0" workbookViewId="0"/>
  </sheetViews>
  <sheetFormatPr defaultRowHeight="14.25" x14ac:dyDescent="0.2"/>
  <cols>
    <col min="1" max="1" width="9" customWidth="1"/>
    <col min="2" max="2" width="12" customWidth="1"/>
    <col min="3" max="3" width="13.625" customWidth="1"/>
    <col min="4" max="4" width="14.375" customWidth="1"/>
    <col min="5" max="5" width="13.625" customWidth="1"/>
    <col min="6" max="6" width="18.25" customWidth="1"/>
    <col min="7" max="7" width="14.375" customWidth="1"/>
    <col min="9" max="9" width="19.25" customWidth="1"/>
  </cols>
  <sheetData>
    <row r="1" spans="1:9" ht="15" x14ac:dyDescent="0.25">
      <c r="A1" s="2" t="s">
        <v>415</v>
      </c>
      <c r="I1" s="312" t="str">
        <f>HYPERLINK("#'" &amp; Meta!$A$31 &amp;"'!$A$1", "Hyperlink to Index")</f>
        <v>Hyperlink to Index</v>
      </c>
    </row>
    <row r="2" spans="1:9" ht="27" customHeight="1" thickBot="1" x14ac:dyDescent="0.25">
      <c r="A2" s="355" t="s">
        <v>404</v>
      </c>
      <c r="B2" s="356" t="s">
        <v>405</v>
      </c>
      <c r="C2" s="356" t="s">
        <v>406</v>
      </c>
      <c r="D2" s="356" t="s">
        <v>407</v>
      </c>
      <c r="E2" s="356" t="s">
        <v>408</v>
      </c>
      <c r="F2" s="356" t="s">
        <v>409</v>
      </c>
      <c r="G2" s="356" t="s">
        <v>410</v>
      </c>
    </row>
    <row r="3" spans="1:9" x14ac:dyDescent="0.2">
      <c r="A3" s="357">
        <v>2021</v>
      </c>
      <c r="B3" s="358">
        <v>0.70799999999999996</v>
      </c>
      <c r="C3" s="359">
        <v>0.57699999999999996</v>
      </c>
      <c r="D3" s="360">
        <v>601</v>
      </c>
      <c r="E3" s="358">
        <v>3.47</v>
      </c>
      <c r="F3" s="361">
        <v>35.6</v>
      </c>
      <c r="G3" s="362">
        <v>125.32299999999999</v>
      </c>
    </row>
    <row r="4" spans="1:9" x14ac:dyDescent="0.2">
      <c r="A4" s="363">
        <v>2022</v>
      </c>
      <c r="B4" s="57">
        <v>0.68</v>
      </c>
      <c r="C4" s="58">
        <v>0.61899999999999999</v>
      </c>
      <c r="D4" s="59">
        <v>913</v>
      </c>
      <c r="E4" s="57">
        <v>5.65</v>
      </c>
      <c r="F4" s="60">
        <v>34.4</v>
      </c>
      <c r="G4" s="61">
        <v>189.51399999999998</v>
      </c>
    </row>
    <row r="5" spans="1:9" x14ac:dyDescent="0.2">
      <c r="A5" s="363">
        <v>2023</v>
      </c>
      <c r="B5" s="57">
        <v>0.54500000000000004</v>
      </c>
      <c r="C5" s="58">
        <v>0.52300000000000002</v>
      </c>
      <c r="D5" s="59">
        <v>1089</v>
      </c>
      <c r="E5" s="57">
        <v>5.6970000000000001</v>
      </c>
      <c r="F5" s="60">
        <v>40.4</v>
      </c>
      <c r="G5" s="61">
        <v>218.524</v>
      </c>
    </row>
    <row r="6" spans="1:9" x14ac:dyDescent="0.2">
      <c r="A6" s="363">
        <v>2024</v>
      </c>
      <c r="B6" s="57">
        <v>0.93600000000000005</v>
      </c>
      <c r="C6" s="58">
        <v>0.90300000000000002</v>
      </c>
      <c r="D6" s="59">
        <v>1002</v>
      </c>
      <c r="E6" s="57">
        <v>9.0489999999999995</v>
      </c>
      <c r="F6" s="60">
        <v>35.6</v>
      </c>
      <c r="G6" s="61">
        <v>324.90600000000001</v>
      </c>
    </row>
    <row r="7" spans="1:9" x14ac:dyDescent="0.2">
      <c r="A7" s="364" t="s">
        <v>411</v>
      </c>
      <c r="B7" s="63">
        <v>1.1000000000000001</v>
      </c>
      <c r="C7" s="64" t="s">
        <v>193</v>
      </c>
      <c r="D7" s="65" t="s">
        <v>193</v>
      </c>
      <c r="E7" s="63" t="s">
        <v>193</v>
      </c>
      <c r="F7" s="66" t="s">
        <v>193</v>
      </c>
      <c r="G7" s="67" t="s">
        <v>193</v>
      </c>
    </row>
    <row r="8" spans="1:9" x14ac:dyDescent="0.2">
      <c r="A8" s="5" t="s">
        <v>412</v>
      </c>
    </row>
    <row r="9" spans="1:9" x14ac:dyDescent="0.2">
      <c r="A9" s="5" t="s">
        <v>413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D3ED-E935-443E-B31F-5BF442132A8E}">
  <sheetPr>
    <tabColor theme="0"/>
  </sheetPr>
  <dimension ref="A1:L9"/>
  <sheetViews>
    <sheetView showGridLines="0" workbookViewId="0"/>
  </sheetViews>
  <sheetFormatPr defaultRowHeight="14.25" x14ac:dyDescent="0.2"/>
  <cols>
    <col min="1" max="1" width="9" customWidth="1"/>
    <col min="2" max="2" width="12" customWidth="1"/>
    <col min="3" max="3" width="13.625" customWidth="1"/>
    <col min="4" max="4" width="14.875" customWidth="1"/>
    <col min="5" max="5" width="13.625" customWidth="1"/>
    <col min="6" max="6" width="17.375" customWidth="1"/>
    <col min="7" max="7" width="13.625" customWidth="1"/>
    <col min="9" max="9" width="19.25" customWidth="1"/>
  </cols>
  <sheetData>
    <row r="1" spans="1:12" ht="15" x14ac:dyDescent="0.25">
      <c r="A1" s="2" t="s">
        <v>416</v>
      </c>
      <c r="I1" s="312" t="str">
        <f>HYPERLINK("#'" &amp; Meta!$A$31 &amp;"'!$A$1", "Hyperlink to Index")</f>
        <v>Hyperlink to Index</v>
      </c>
    </row>
    <row r="2" spans="1:12" ht="24.75" thickBot="1" x14ac:dyDescent="0.25">
      <c r="A2" s="355" t="s">
        <v>404</v>
      </c>
      <c r="B2" s="356" t="s">
        <v>405</v>
      </c>
      <c r="C2" s="356" t="s">
        <v>406</v>
      </c>
      <c r="D2" s="356" t="s">
        <v>407</v>
      </c>
      <c r="E2" s="356" t="s">
        <v>408</v>
      </c>
      <c r="F2" s="356" t="s">
        <v>409</v>
      </c>
      <c r="G2" s="356" t="s">
        <v>410</v>
      </c>
    </row>
    <row r="3" spans="1:12" x14ac:dyDescent="0.2">
      <c r="A3" s="357">
        <v>2021</v>
      </c>
      <c r="B3" s="358">
        <v>0.36769999999999997</v>
      </c>
      <c r="C3" s="359">
        <v>0.34920000000000001</v>
      </c>
      <c r="D3" s="360">
        <v>816</v>
      </c>
      <c r="E3" s="358">
        <v>284.8</v>
      </c>
      <c r="F3" s="361">
        <v>36.200000000000003</v>
      </c>
      <c r="G3" s="362">
        <v>102.30799999999999</v>
      </c>
    </row>
    <row r="4" spans="1:12" x14ac:dyDescent="0.2">
      <c r="A4" s="363">
        <v>2022</v>
      </c>
      <c r="B4" s="57">
        <v>0.35740000000000005</v>
      </c>
      <c r="C4" s="58">
        <v>0.3417</v>
      </c>
      <c r="D4" s="59">
        <v>1079</v>
      </c>
      <c r="E4" s="57">
        <v>368.6</v>
      </c>
      <c r="F4" s="60">
        <v>35</v>
      </c>
      <c r="G4" s="61">
        <v>128.13399999999999</v>
      </c>
    </row>
    <row r="5" spans="1:12" x14ac:dyDescent="0.2">
      <c r="A5" s="363">
        <v>2023</v>
      </c>
      <c r="B5" s="57">
        <v>0.36699999999999999</v>
      </c>
      <c r="C5" s="58">
        <v>0.35680000000000001</v>
      </c>
      <c r="D5" s="59">
        <v>1306</v>
      </c>
      <c r="E5" s="57">
        <v>466</v>
      </c>
      <c r="F5" s="60">
        <v>36.6</v>
      </c>
      <c r="G5" s="61">
        <v>171.79599999999999</v>
      </c>
      <c r="J5" s="70"/>
      <c r="L5" s="69"/>
    </row>
    <row r="6" spans="1:12" x14ac:dyDescent="0.2">
      <c r="A6" s="363">
        <v>2024</v>
      </c>
      <c r="B6" s="57">
        <v>0.502</v>
      </c>
      <c r="C6" s="58">
        <v>0.49240000000000006</v>
      </c>
      <c r="D6" s="59">
        <v>1144</v>
      </c>
      <c r="E6" s="57">
        <v>563.20000000000005</v>
      </c>
      <c r="F6" s="60">
        <v>32.1</v>
      </c>
      <c r="G6" s="61">
        <v>179.578</v>
      </c>
      <c r="J6" s="71"/>
      <c r="L6" s="72"/>
    </row>
    <row r="7" spans="1:12" x14ac:dyDescent="0.2">
      <c r="A7" s="364" t="s">
        <v>411</v>
      </c>
      <c r="B7" s="63">
        <v>0.56100000000000005</v>
      </c>
      <c r="C7" s="64" t="s">
        <v>193</v>
      </c>
      <c r="D7" s="65" t="s">
        <v>193</v>
      </c>
      <c r="E7" s="63" t="s">
        <v>193</v>
      </c>
      <c r="F7" s="66" t="s">
        <v>193</v>
      </c>
      <c r="G7" s="67" t="s">
        <v>193</v>
      </c>
      <c r="J7" s="71"/>
      <c r="L7" s="72"/>
    </row>
    <row r="8" spans="1:12" x14ac:dyDescent="0.2">
      <c r="A8" s="5" t="s">
        <v>412</v>
      </c>
      <c r="J8" s="71"/>
      <c r="L8" s="72"/>
    </row>
    <row r="9" spans="1:12" x14ac:dyDescent="0.2">
      <c r="A9" s="5" t="s">
        <v>413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58C5-3CF9-44C1-A94D-F38C41275750}">
  <sheetPr>
    <tabColor theme="0"/>
  </sheetPr>
  <dimension ref="A1:I9"/>
  <sheetViews>
    <sheetView showGridLines="0" workbookViewId="0"/>
  </sheetViews>
  <sheetFormatPr defaultRowHeight="14.25" x14ac:dyDescent="0.2"/>
  <cols>
    <col min="1" max="1" width="9" customWidth="1"/>
    <col min="2" max="2" width="12" customWidth="1"/>
    <col min="3" max="5" width="13.625" customWidth="1"/>
    <col min="6" max="6" width="17" customWidth="1"/>
    <col min="7" max="7" width="13.125" customWidth="1"/>
    <col min="9" max="9" width="19.25" customWidth="1"/>
  </cols>
  <sheetData>
    <row r="1" spans="1:9" ht="15" x14ac:dyDescent="0.25">
      <c r="A1" s="2" t="s">
        <v>417</v>
      </c>
      <c r="I1" s="312" t="str">
        <f>HYPERLINK("#'" &amp; Meta!$A$31 &amp;"'!$A$1", "Hyperlink to Index")</f>
        <v>Hyperlink to Index</v>
      </c>
    </row>
    <row r="2" spans="1:9" ht="36.75" thickBot="1" x14ac:dyDescent="0.25">
      <c r="A2" s="355" t="s">
        <v>404</v>
      </c>
      <c r="B2" s="356" t="s">
        <v>405</v>
      </c>
      <c r="C2" s="356" t="s">
        <v>406</v>
      </c>
      <c r="D2" s="356" t="s">
        <v>407</v>
      </c>
      <c r="E2" s="356" t="s">
        <v>408</v>
      </c>
      <c r="F2" s="356" t="s">
        <v>409</v>
      </c>
      <c r="G2" s="356" t="s">
        <v>410</v>
      </c>
    </row>
    <row r="3" spans="1:9" x14ac:dyDescent="0.2">
      <c r="A3" s="357">
        <v>2021</v>
      </c>
      <c r="B3" s="358">
        <v>0.30840000000000001</v>
      </c>
      <c r="C3" s="359">
        <v>0.29569999999999996</v>
      </c>
      <c r="D3" s="360">
        <v>827</v>
      </c>
      <c r="E3" s="358">
        <v>244.4</v>
      </c>
      <c r="F3" s="361">
        <v>36.5</v>
      </c>
      <c r="G3" s="362">
        <v>89.27</v>
      </c>
    </row>
    <row r="4" spans="1:9" x14ac:dyDescent="0.2">
      <c r="A4" s="363">
        <v>2022</v>
      </c>
      <c r="B4" s="57">
        <v>0.2757</v>
      </c>
      <c r="C4" s="58">
        <v>0.2636</v>
      </c>
      <c r="D4" s="59">
        <v>987</v>
      </c>
      <c r="E4" s="57">
        <v>260.10000000000002</v>
      </c>
      <c r="F4" s="60">
        <v>35.6</v>
      </c>
      <c r="G4" s="61">
        <v>92.944000000000003</v>
      </c>
    </row>
    <row r="5" spans="1:9" x14ac:dyDescent="0.2">
      <c r="A5" s="363">
        <v>2023</v>
      </c>
      <c r="B5" s="57">
        <v>0.26569999999999999</v>
      </c>
      <c r="C5" s="58">
        <v>0.26230000000000003</v>
      </c>
      <c r="D5" s="59">
        <v>1265</v>
      </c>
      <c r="E5" s="57">
        <v>331.7</v>
      </c>
      <c r="F5" s="60">
        <v>36.9</v>
      </c>
      <c r="G5" s="61">
        <v>124.72799999999999</v>
      </c>
    </row>
    <row r="6" spans="1:9" x14ac:dyDescent="0.2">
      <c r="A6" s="363">
        <v>2024</v>
      </c>
      <c r="B6" s="57">
        <v>0.36399999999999999</v>
      </c>
      <c r="C6" s="58">
        <v>0.35719999999999996</v>
      </c>
      <c r="D6" s="59">
        <v>1111</v>
      </c>
      <c r="E6" s="57">
        <v>396.70000000000005</v>
      </c>
      <c r="F6" s="60">
        <v>35.200000000000003</v>
      </c>
      <c r="G6" s="61">
        <v>138.49199999999999</v>
      </c>
    </row>
    <row r="7" spans="1:9" x14ac:dyDescent="0.2">
      <c r="A7" s="364" t="s">
        <v>411</v>
      </c>
      <c r="B7" s="63">
        <v>0.436</v>
      </c>
      <c r="C7" s="64" t="s">
        <v>193</v>
      </c>
      <c r="D7" s="65" t="s">
        <v>193</v>
      </c>
      <c r="E7" s="63" t="s">
        <v>193</v>
      </c>
      <c r="F7" s="66" t="s">
        <v>193</v>
      </c>
      <c r="G7" s="67" t="s">
        <v>193</v>
      </c>
    </row>
    <row r="8" spans="1:9" x14ac:dyDescent="0.2">
      <c r="A8" s="5" t="s">
        <v>412</v>
      </c>
    </row>
    <row r="9" spans="1:9" x14ac:dyDescent="0.2">
      <c r="A9" s="5" t="s">
        <v>413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B981-CA89-436B-9952-FA47D073F364}">
  <sheetPr>
    <tabColor theme="0"/>
  </sheetPr>
  <dimension ref="A1:I9"/>
  <sheetViews>
    <sheetView showGridLines="0" workbookViewId="0"/>
  </sheetViews>
  <sheetFormatPr defaultRowHeight="14.25" x14ac:dyDescent="0.2"/>
  <cols>
    <col min="1" max="1" width="9" customWidth="1"/>
    <col min="2" max="2" width="12" customWidth="1"/>
    <col min="3" max="3" width="13.625" customWidth="1"/>
    <col min="4" max="4" width="14.375" customWidth="1"/>
    <col min="5" max="5" width="13.5" customWidth="1"/>
    <col min="6" max="6" width="17.375" customWidth="1"/>
    <col min="7" max="7" width="12.375" customWidth="1"/>
    <col min="9" max="9" width="19.25" customWidth="1"/>
  </cols>
  <sheetData>
    <row r="1" spans="1:9" ht="15" x14ac:dyDescent="0.25">
      <c r="A1" s="3" t="s">
        <v>418</v>
      </c>
      <c r="I1" s="312" t="str">
        <f>HYPERLINK("#'" &amp; Meta!$A$31 &amp;"'!$A$1", "Hyperlink to Index")</f>
        <v>Hyperlink to Index</v>
      </c>
    </row>
    <row r="2" spans="1:9" ht="30.75" customHeight="1" thickBot="1" x14ac:dyDescent="0.25">
      <c r="A2" s="355" t="s">
        <v>404</v>
      </c>
      <c r="B2" s="356" t="s">
        <v>405</v>
      </c>
      <c r="C2" s="356" t="s">
        <v>406</v>
      </c>
      <c r="D2" s="356" t="s">
        <v>407</v>
      </c>
      <c r="E2" s="356" t="s">
        <v>408</v>
      </c>
      <c r="F2" s="356" t="s">
        <v>409</v>
      </c>
      <c r="G2" s="356" t="s">
        <v>410</v>
      </c>
    </row>
    <row r="3" spans="1:9" x14ac:dyDescent="0.2">
      <c r="A3" s="357">
        <v>2021</v>
      </c>
      <c r="B3" s="358">
        <v>5.9300000000000005E-2</v>
      </c>
      <c r="C3" s="359">
        <v>5.3499999999999999E-2</v>
      </c>
      <c r="D3" s="360">
        <v>755</v>
      </c>
      <c r="E3" s="358">
        <v>40.4</v>
      </c>
      <c r="F3" s="361">
        <v>33.299999999999997</v>
      </c>
      <c r="G3" s="362">
        <v>13.038</v>
      </c>
    </row>
    <row r="4" spans="1:9" x14ac:dyDescent="0.2">
      <c r="A4" s="363">
        <v>2022</v>
      </c>
      <c r="B4" s="57">
        <v>8.1700000000000009E-2</v>
      </c>
      <c r="C4" s="58">
        <v>7.8100000000000003E-2</v>
      </c>
      <c r="D4" s="59">
        <v>1389</v>
      </c>
      <c r="E4" s="57">
        <v>108.5</v>
      </c>
      <c r="F4" s="60">
        <v>32.700000000000003</v>
      </c>
      <c r="G4" s="61">
        <v>35.19</v>
      </c>
    </row>
    <row r="5" spans="1:9" x14ac:dyDescent="0.2">
      <c r="A5" s="363">
        <v>2023</v>
      </c>
      <c r="B5" s="57">
        <v>0.1013</v>
      </c>
      <c r="C5" s="58">
        <v>9.4500000000000001E-2</v>
      </c>
      <c r="D5" s="59">
        <v>1421</v>
      </c>
      <c r="E5" s="57">
        <v>134.30000000000001</v>
      </c>
      <c r="F5" s="60">
        <v>35.700000000000003</v>
      </c>
      <c r="G5" s="61">
        <v>47.067999999999998</v>
      </c>
    </row>
    <row r="6" spans="1:9" x14ac:dyDescent="0.2">
      <c r="A6" s="363">
        <v>2024</v>
      </c>
      <c r="B6" s="57">
        <v>0.13800000000000001</v>
      </c>
      <c r="C6" s="58">
        <v>0.13519999999999999</v>
      </c>
      <c r="D6" s="59">
        <v>1232</v>
      </c>
      <c r="E6" s="57">
        <v>166.5</v>
      </c>
      <c r="F6" s="60">
        <v>25.8</v>
      </c>
      <c r="G6" s="61">
        <v>41.085999999999999</v>
      </c>
    </row>
    <row r="7" spans="1:9" x14ac:dyDescent="0.2">
      <c r="A7" s="364" t="s">
        <v>411</v>
      </c>
      <c r="B7" s="63">
        <v>0.125</v>
      </c>
      <c r="C7" s="64" t="s">
        <v>193</v>
      </c>
      <c r="D7" s="65" t="s">
        <v>193</v>
      </c>
      <c r="E7" s="63" t="s">
        <v>193</v>
      </c>
      <c r="F7" s="66" t="s">
        <v>193</v>
      </c>
      <c r="G7" s="67" t="s">
        <v>193</v>
      </c>
    </row>
    <row r="8" spans="1:9" x14ac:dyDescent="0.2">
      <c r="A8" s="5" t="s">
        <v>412</v>
      </c>
    </row>
    <row r="9" spans="1:9" x14ac:dyDescent="0.2">
      <c r="A9" s="5" t="s">
        <v>413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FB1B-24B1-4B42-8F15-1042590FF1BD}">
  <sheetPr>
    <tabColor theme="0"/>
  </sheetPr>
  <dimension ref="A1:I39"/>
  <sheetViews>
    <sheetView showGridLines="0" workbookViewId="0"/>
  </sheetViews>
  <sheetFormatPr defaultRowHeight="14.25" x14ac:dyDescent="0.2"/>
  <cols>
    <col min="1" max="1" width="25.625" customWidth="1"/>
    <col min="2" max="2" width="17.25" customWidth="1"/>
    <col min="3" max="3" width="17.5" customWidth="1"/>
    <col min="4" max="4" width="17.375" customWidth="1"/>
    <col min="5" max="5" width="18.25" customWidth="1"/>
    <col min="6" max="6" width="18.75" customWidth="1"/>
    <col min="7" max="7" width="16.125" customWidth="1"/>
    <col min="9" max="9" width="19.25" customWidth="1"/>
  </cols>
  <sheetData>
    <row r="1" spans="1:9" ht="15" x14ac:dyDescent="0.25">
      <c r="A1" s="2" t="s">
        <v>419</v>
      </c>
      <c r="I1" s="312" t="str">
        <f>HYPERLINK("#'" &amp; Meta!$A$31 &amp;"'!$A$1", "Hyperlink to Index")</f>
        <v>Hyperlink to Index</v>
      </c>
    </row>
    <row r="2" spans="1:9" ht="36.75" thickBot="1" x14ac:dyDescent="0.25">
      <c r="A2" s="24" t="s">
        <v>75</v>
      </c>
      <c r="B2" s="140" t="s">
        <v>386</v>
      </c>
      <c r="C2" s="140" t="s">
        <v>387</v>
      </c>
      <c r="D2" s="140" t="s">
        <v>388</v>
      </c>
      <c r="E2" s="140" t="s">
        <v>389</v>
      </c>
      <c r="F2" s="140" t="s">
        <v>390</v>
      </c>
      <c r="G2" s="49" t="s">
        <v>420</v>
      </c>
    </row>
    <row r="3" spans="1:9" x14ac:dyDescent="0.2">
      <c r="A3" s="25" t="s">
        <v>421</v>
      </c>
      <c r="B3" s="26"/>
      <c r="C3" s="26"/>
      <c r="D3" s="26"/>
      <c r="E3" s="26"/>
      <c r="F3" s="26"/>
      <c r="G3" s="26"/>
    </row>
    <row r="4" spans="1:9" x14ac:dyDescent="0.2">
      <c r="A4" s="27" t="s">
        <v>422</v>
      </c>
      <c r="B4" s="28">
        <v>183.03155319425494</v>
      </c>
      <c r="C4" s="28">
        <v>255.7989963487106</v>
      </c>
      <c r="D4" s="28">
        <v>367.40067738862751</v>
      </c>
      <c r="E4" s="28">
        <v>198.17414476793604</v>
      </c>
      <c r="F4" s="28">
        <v>142.4038834660532</v>
      </c>
      <c r="G4" s="29">
        <v>-28.142047171284823</v>
      </c>
    </row>
    <row r="5" spans="1:9" x14ac:dyDescent="0.2">
      <c r="A5" s="30" t="s">
        <v>423</v>
      </c>
      <c r="B5" s="31">
        <v>66.554437411132142</v>
      </c>
      <c r="C5" s="31">
        <v>130.48187957546682</v>
      </c>
      <c r="D5" s="31">
        <v>201.3185891949189</v>
      </c>
      <c r="E5" s="31">
        <v>109.4971372620336</v>
      </c>
      <c r="F5" s="31">
        <v>62.656995309182982</v>
      </c>
      <c r="G5" s="32">
        <v>-42.777503708393013</v>
      </c>
    </row>
    <row r="6" spans="1:9" x14ac:dyDescent="0.2">
      <c r="A6" s="30" t="s">
        <v>424</v>
      </c>
      <c r="B6" s="31">
        <v>103.37551533100647</v>
      </c>
      <c r="C6" s="31">
        <v>98.173886829301807</v>
      </c>
      <c r="D6" s="31">
        <v>111.77950149134624</v>
      </c>
      <c r="E6" s="31">
        <v>62.515767184030537</v>
      </c>
      <c r="F6" s="31">
        <v>58.8701613287922</v>
      </c>
      <c r="G6" s="32">
        <v>-5.8314982274897176</v>
      </c>
    </row>
    <row r="7" spans="1:9" x14ac:dyDescent="0.2">
      <c r="A7" s="30" t="s">
        <v>425</v>
      </c>
      <c r="B7" s="31">
        <v>13.101600452116337</v>
      </c>
      <c r="C7" s="31">
        <v>27.143229943941979</v>
      </c>
      <c r="D7" s="31">
        <v>54.302586702362397</v>
      </c>
      <c r="E7" s="31">
        <v>26.161240321871936</v>
      </c>
      <c r="F7" s="31">
        <v>20.876726828078031</v>
      </c>
      <c r="G7" s="32">
        <v>-20.199781924620076</v>
      </c>
    </row>
    <row r="8" spans="1:9" x14ac:dyDescent="0.2">
      <c r="A8" s="30" t="s">
        <v>426</v>
      </c>
      <c r="B8" s="31">
        <v>45.985085682853338</v>
      </c>
      <c r="C8" s="31">
        <v>102.72754808236546</v>
      </c>
      <c r="D8" s="31">
        <v>234.1753566041024</v>
      </c>
      <c r="E8" s="31">
        <v>125.60525433604519</v>
      </c>
      <c r="F8" s="31">
        <v>112.79796439007141</v>
      </c>
      <c r="G8" s="32">
        <v>-10.196460342104052</v>
      </c>
    </row>
    <row r="9" spans="1:9" x14ac:dyDescent="0.2">
      <c r="A9" s="33" t="s">
        <v>427</v>
      </c>
      <c r="B9" s="31">
        <v>109.09162559084768</v>
      </c>
      <c r="C9" s="31">
        <v>157.70989269157545</v>
      </c>
      <c r="D9" s="31">
        <v>231.05017616958889</v>
      </c>
      <c r="E9" s="31">
        <v>118.36636272962909</v>
      </c>
      <c r="F9" s="31">
        <v>143.11886021928402</v>
      </c>
      <c r="G9" s="32">
        <v>20.9117665854059</v>
      </c>
    </row>
    <row r="10" spans="1:9" x14ac:dyDescent="0.2">
      <c r="A10" s="33" t="s">
        <v>428</v>
      </c>
      <c r="B10" s="31">
        <v>129.00662768799521</v>
      </c>
      <c r="C10" s="31">
        <v>132.13529363087383</v>
      </c>
      <c r="D10" s="31">
        <v>162.13570126493292</v>
      </c>
      <c r="E10" s="31">
        <v>96.187061080932011</v>
      </c>
      <c r="F10" s="31">
        <v>92.985133323708411</v>
      </c>
      <c r="G10" s="32">
        <v>-3.328854963693606</v>
      </c>
    </row>
    <row r="11" spans="1:9" x14ac:dyDescent="0.2">
      <c r="A11" s="33" t="s">
        <v>429</v>
      </c>
      <c r="B11" s="31">
        <v>25.520433687506451</v>
      </c>
      <c r="C11" s="31">
        <v>30.561027734424417</v>
      </c>
      <c r="D11" s="31">
        <v>36.374403739716726</v>
      </c>
      <c r="E11" s="31">
        <v>16.041746909982219</v>
      </c>
      <c r="F11" s="31">
        <v>17.530572658936208</v>
      </c>
      <c r="G11" s="32">
        <v>9.2809452568257669</v>
      </c>
    </row>
    <row r="12" spans="1:9" x14ac:dyDescent="0.2">
      <c r="A12" s="33" t="s">
        <v>430</v>
      </c>
      <c r="B12" s="31">
        <v>34.308685570825844</v>
      </c>
      <c r="C12" s="31">
        <v>17.134064666537618</v>
      </c>
      <c r="D12" s="31">
        <v>25.392786037704237</v>
      </c>
      <c r="E12" s="31">
        <v>16.318272725434607</v>
      </c>
      <c r="F12" s="31">
        <v>8.3040043198183984</v>
      </c>
      <c r="G12" s="32">
        <v>-49.11223473502011</v>
      </c>
    </row>
    <row r="13" spans="1:9" x14ac:dyDescent="0.2">
      <c r="A13" s="33" t="s">
        <v>431</v>
      </c>
      <c r="B13" s="31">
        <v>24.308442401171909</v>
      </c>
      <c r="C13" s="31">
        <v>11.969323910540833</v>
      </c>
      <c r="D13" s="31">
        <v>18.145208218158295</v>
      </c>
      <c r="E13" s="31">
        <v>10.054404133603695</v>
      </c>
      <c r="F13" s="31">
        <v>10.352098735470591</v>
      </c>
      <c r="G13" s="32">
        <v>2.9608378369429644</v>
      </c>
    </row>
    <row r="14" spans="1:9" x14ac:dyDescent="0.2">
      <c r="A14" s="33" t="s">
        <v>432</v>
      </c>
      <c r="B14" s="31">
        <v>11.15213864794084</v>
      </c>
      <c r="C14" s="31">
        <v>8.612662509983517</v>
      </c>
      <c r="D14" s="31">
        <v>13.271755430689479</v>
      </c>
      <c r="E14" s="31">
        <v>5.3271949877519758</v>
      </c>
      <c r="F14" s="31">
        <v>14.174599100636881</v>
      </c>
      <c r="G14" s="32">
        <v>166.07997516941694</v>
      </c>
    </row>
    <row r="15" spans="1:9" x14ac:dyDescent="0.2">
      <c r="A15" s="33" t="s">
        <v>433</v>
      </c>
      <c r="B15" s="31">
        <v>5.2212209829446676</v>
      </c>
      <c r="C15" s="31">
        <v>11.69906804182486</v>
      </c>
      <c r="D15" s="31">
        <v>12.846596162697972</v>
      </c>
      <c r="E15" s="31">
        <v>6.7802308930636501</v>
      </c>
      <c r="F15" s="31">
        <v>5.5449102901452045</v>
      </c>
      <c r="G15" s="32">
        <v>-18.219447425930735</v>
      </c>
    </row>
    <row r="16" spans="1:9" x14ac:dyDescent="0.2">
      <c r="A16" s="27" t="s">
        <v>434</v>
      </c>
      <c r="B16" s="28">
        <v>13.85279915502322</v>
      </c>
      <c r="C16" s="28">
        <v>14.161369160283462</v>
      </c>
      <c r="D16" s="28">
        <v>12.004959430599603</v>
      </c>
      <c r="E16" s="28">
        <v>5.408228096838859</v>
      </c>
      <c r="F16" s="28">
        <v>8.2226757913001975</v>
      </c>
      <c r="G16" s="29">
        <v>52.040107112094617</v>
      </c>
    </row>
    <row r="17" spans="1:7" x14ac:dyDescent="0.2">
      <c r="A17" s="30" t="s">
        <v>435</v>
      </c>
      <c r="B17" s="31">
        <v>11.96447815001811</v>
      </c>
      <c r="C17" s="31">
        <v>12.23456426279221</v>
      </c>
      <c r="D17" s="31">
        <v>10.586833724504134</v>
      </c>
      <c r="E17" s="31">
        <v>5.0515973184233811</v>
      </c>
      <c r="F17" s="31">
        <v>7.164886834247449</v>
      </c>
      <c r="G17" s="32">
        <v>41.834084995587737</v>
      </c>
    </row>
    <row r="18" spans="1:7" x14ac:dyDescent="0.2">
      <c r="A18" s="30" t="s">
        <v>436</v>
      </c>
      <c r="B18" s="31">
        <v>1.8883210050051114</v>
      </c>
      <c r="C18" s="31">
        <v>1.9268048974912515</v>
      </c>
      <c r="D18" s="31">
        <v>1.4181257060954711</v>
      </c>
      <c r="E18" s="31">
        <v>0.35663077841547719</v>
      </c>
      <c r="F18" s="31">
        <v>1.0577889570527492</v>
      </c>
      <c r="G18" s="32">
        <v>196.60618798874901</v>
      </c>
    </row>
    <row r="19" spans="1:7" x14ac:dyDescent="0.2">
      <c r="A19" s="33" t="s">
        <v>437</v>
      </c>
      <c r="B19" s="31">
        <v>3.5839139004124645</v>
      </c>
      <c r="C19" s="31">
        <v>3.1036677269700399</v>
      </c>
      <c r="D19" s="31">
        <v>6.3336956041311652</v>
      </c>
      <c r="E19" s="31">
        <v>3.5033415574535383</v>
      </c>
      <c r="F19" s="31">
        <v>2.8652664505164536</v>
      </c>
      <c r="G19" s="32">
        <v>-18.213328517156636</v>
      </c>
    </row>
    <row r="20" spans="1:7" x14ac:dyDescent="0.2">
      <c r="A20" s="33" t="s">
        <v>438</v>
      </c>
      <c r="B20" s="31">
        <v>1.6295027184510342</v>
      </c>
      <c r="C20" s="31">
        <v>2.0875196819978488</v>
      </c>
      <c r="D20" s="31">
        <v>3.7513924671227414</v>
      </c>
      <c r="E20" s="31">
        <v>1.0468474149807554</v>
      </c>
      <c r="F20" s="31">
        <v>3.8814211093565127</v>
      </c>
      <c r="G20" s="32">
        <v>270.77238323484482</v>
      </c>
    </row>
    <row r="21" spans="1:7" ht="15" thickBot="1" x14ac:dyDescent="0.25">
      <c r="A21" s="34" t="s">
        <v>439</v>
      </c>
      <c r="B21" s="35">
        <v>1.8392725609153038</v>
      </c>
      <c r="C21" s="35">
        <v>0.38667096626012393</v>
      </c>
      <c r="D21" s="35">
        <v>0.92817698849450492</v>
      </c>
      <c r="E21" s="35">
        <v>0.31364504653562042</v>
      </c>
      <c r="F21" s="35">
        <v>0.58937058397628039</v>
      </c>
      <c r="G21" s="36">
        <v>87.910056443166567</v>
      </c>
    </row>
    <row r="22" spans="1:7" ht="15.75" thickTop="1" thickBot="1" x14ac:dyDescent="0.25">
      <c r="A22" s="37" t="s">
        <v>401</v>
      </c>
      <c r="B22" s="38">
        <v>588.53130178114304</v>
      </c>
      <c r="C22" s="38">
        <v>748.08710515234793</v>
      </c>
      <c r="D22" s="38">
        <v>1123.8108855065664</v>
      </c>
      <c r="E22" s="38">
        <v>603.12673468018727</v>
      </c>
      <c r="F22" s="38">
        <v>562.77076043927366</v>
      </c>
      <c r="G22" s="39">
        <v>-6.6911267434219601</v>
      </c>
    </row>
    <row r="23" spans="1:7" x14ac:dyDescent="0.2">
      <c r="A23" s="40" t="s">
        <v>440</v>
      </c>
      <c r="B23" s="41"/>
      <c r="C23" s="41"/>
      <c r="D23" s="41"/>
      <c r="E23" s="41"/>
      <c r="F23" s="42"/>
      <c r="G23" s="43"/>
    </row>
    <row r="24" spans="1:7" x14ac:dyDescent="0.2">
      <c r="A24" s="44" t="s">
        <v>441</v>
      </c>
      <c r="B24" s="41">
        <v>104.88506894185065</v>
      </c>
      <c r="C24" s="41">
        <v>229.30788054856117</v>
      </c>
      <c r="D24" s="41">
        <v>514.87206672994284</v>
      </c>
      <c r="E24" s="41">
        <v>298.13101352875054</v>
      </c>
      <c r="F24" s="42">
        <v>181.17607004320149</v>
      </c>
      <c r="G24" s="43">
        <v>-39.229378420326732</v>
      </c>
    </row>
    <row r="25" spans="1:7" x14ac:dyDescent="0.2">
      <c r="A25" s="44" t="s">
        <v>442</v>
      </c>
      <c r="B25" s="41">
        <v>107.88836020085012</v>
      </c>
      <c r="C25" s="41">
        <v>106.98503371854854</v>
      </c>
      <c r="D25" s="41">
        <v>105.14733084894003</v>
      </c>
      <c r="E25" s="41">
        <v>72.538213108108607</v>
      </c>
      <c r="F25" s="42">
        <v>58.876706853356339</v>
      </c>
      <c r="G25" s="43">
        <v>-18.833530175869651</v>
      </c>
    </row>
    <row r="26" spans="1:7" x14ac:dyDescent="0.2">
      <c r="A26" s="44" t="s">
        <v>443</v>
      </c>
      <c r="B26" s="41">
        <v>60.553692733835675</v>
      </c>
      <c r="C26" s="41">
        <v>91.159624221820962</v>
      </c>
      <c r="D26" s="41">
        <v>100.78588623302585</v>
      </c>
      <c r="E26" s="41">
        <v>35.559696472943642</v>
      </c>
      <c r="F26" s="42">
        <v>58.379280055822242</v>
      </c>
      <c r="G26" s="43">
        <v>64.172605073390798</v>
      </c>
    </row>
    <row r="27" spans="1:7" x14ac:dyDescent="0.2">
      <c r="A27" s="44" t="s">
        <v>444</v>
      </c>
      <c r="B27" s="41">
        <v>98.774507602517076</v>
      </c>
      <c r="C27" s="41">
        <v>98.606890144581698</v>
      </c>
      <c r="D27" s="41">
        <v>98.832378946339333</v>
      </c>
      <c r="E27" s="41">
        <v>59.007368222282565</v>
      </c>
      <c r="F27" s="42">
        <v>54.984540413341186</v>
      </c>
      <c r="G27" s="43">
        <v>-6.8175008141140303</v>
      </c>
    </row>
    <row r="28" spans="1:7" x14ac:dyDescent="0.2">
      <c r="A28" s="44" t="s">
        <v>445</v>
      </c>
      <c r="B28" s="41">
        <v>44.94245571094806</v>
      </c>
      <c r="C28" s="41">
        <v>37.734274497653715</v>
      </c>
      <c r="D28" s="41">
        <v>55.156351063503301</v>
      </c>
      <c r="E28" s="41">
        <v>25.722050835515294</v>
      </c>
      <c r="F28" s="42">
        <v>17.429345206633634</v>
      </c>
      <c r="G28" s="43">
        <v>-32.239675140644863</v>
      </c>
    </row>
    <row r="29" spans="1:7" x14ac:dyDescent="0.2">
      <c r="A29" s="44" t="s">
        <v>446</v>
      </c>
      <c r="B29" s="41">
        <v>23.194051962927073</v>
      </c>
      <c r="C29" s="41">
        <v>38.740653859788743</v>
      </c>
      <c r="D29" s="41">
        <v>52.573424018292897</v>
      </c>
      <c r="E29" s="41">
        <v>22.532241888843661</v>
      </c>
      <c r="F29" s="42">
        <v>27.918862479366286</v>
      </c>
      <c r="G29" s="43">
        <v>23.906278909555347</v>
      </c>
    </row>
    <row r="30" spans="1:7" x14ac:dyDescent="0.2">
      <c r="A30" s="44" t="s">
        <v>447</v>
      </c>
      <c r="B30" s="41">
        <v>14.82480624586173</v>
      </c>
      <c r="C30" s="41">
        <v>10.499063288685035</v>
      </c>
      <c r="D30" s="41">
        <v>17.2803568098524</v>
      </c>
      <c r="E30" s="41">
        <v>7.5184487779733864</v>
      </c>
      <c r="F30" s="42">
        <v>8.1994853659414844</v>
      </c>
      <c r="G30" s="43">
        <v>9.0582061284145929</v>
      </c>
    </row>
    <row r="31" spans="1:7" x14ac:dyDescent="0.2">
      <c r="A31" s="44" t="s">
        <v>448</v>
      </c>
      <c r="B31" s="41">
        <v>11.306358614203624</v>
      </c>
      <c r="C31" s="41">
        <v>10.831434399770213</v>
      </c>
      <c r="D31" s="41">
        <v>16.020439232342532</v>
      </c>
      <c r="E31" s="41">
        <v>7.6406642376354821</v>
      </c>
      <c r="F31" s="42">
        <v>16.210731233943196</v>
      </c>
      <c r="G31" s="43">
        <v>112.16390001924559</v>
      </c>
    </row>
    <row r="32" spans="1:7" x14ac:dyDescent="0.2">
      <c r="A32" s="44" t="s">
        <v>449</v>
      </c>
      <c r="B32" s="41">
        <v>5.444452251137653</v>
      </c>
      <c r="C32" s="41">
        <v>9.9276581744537911</v>
      </c>
      <c r="D32" s="41">
        <v>15.68511392694411</v>
      </c>
      <c r="E32" s="41">
        <v>7.4051488121938274</v>
      </c>
      <c r="F32" s="42">
        <v>5.9111774740405787</v>
      </c>
      <c r="G32" s="43">
        <v>-20.174764559669246</v>
      </c>
    </row>
    <row r="33" spans="1:7" x14ac:dyDescent="0.2">
      <c r="A33" s="44" t="s">
        <v>450</v>
      </c>
      <c r="B33" s="41">
        <v>5.9250026625018855</v>
      </c>
      <c r="C33" s="41">
        <v>7.7588827164842682</v>
      </c>
      <c r="D33" s="41">
        <v>15.356400284788512</v>
      </c>
      <c r="E33" s="41">
        <v>4.3148653491607432</v>
      </c>
      <c r="F33" s="42">
        <v>2.7120341551882428</v>
      </c>
      <c r="G33" s="43">
        <v>-37.14672566281255</v>
      </c>
    </row>
    <row r="34" spans="1:7" ht="15" thickBot="1" x14ac:dyDescent="0.25">
      <c r="A34" s="45" t="s">
        <v>451</v>
      </c>
      <c r="B34" s="46">
        <v>110.79254485450922</v>
      </c>
      <c r="C34" s="46">
        <v>106.5357095819995</v>
      </c>
      <c r="D34" s="46">
        <v>132.10113741259426</v>
      </c>
      <c r="E34" s="46">
        <v>62.757023446779364</v>
      </c>
      <c r="F34" s="47">
        <v>130.97252715843879</v>
      </c>
      <c r="G34" s="48">
        <v>108.69779980803118</v>
      </c>
    </row>
    <row r="35" spans="1:7" ht="15" thickTop="1" x14ac:dyDescent="0.2">
      <c r="A35" s="40" t="s">
        <v>401</v>
      </c>
      <c r="B35" s="50">
        <v>588.53130178114282</v>
      </c>
      <c r="C35" s="50">
        <v>748.0871051523477</v>
      </c>
      <c r="D35" s="50">
        <v>1123.8108855065659</v>
      </c>
      <c r="E35" s="50">
        <v>603.12673468018716</v>
      </c>
      <c r="F35" s="51">
        <v>562.77076043927343</v>
      </c>
      <c r="G35" s="52">
        <v>-6.6911267434219823</v>
      </c>
    </row>
    <row r="36" spans="1:7" x14ac:dyDescent="0.2">
      <c r="A36" s="4" t="s">
        <v>452</v>
      </c>
    </row>
    <row r="37" spans="1:7" x14ac:dyDescent="0.2">
      <c r="A37" s="4" t="s">
        <v>453</v>
      </c>
    </row>
    <row r="38" spans="1:7" x14ac:dyDescent="0.2">
      <c r="A38" s="4" t="s">
        <v>454</v>
      </c>
    </row>
    <row r="39" spans="1:7" x14ac:dyDescent="0.2">
      <c r="A39" s="4" t="s">
        <v>351</v>
      </c>
    </row>
  </sheetData>
  <conditionalFormatting sqref="B4:G35">
    <cfRule type="beginsWith" dxfId="9" priority="1" operator="beginsWith" text="#">
      <formula>LEFT(B4,LEN("#"))="#"</formula>
    </cfRule>
  </conditionalFormatting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68C6-C8D4-4C1D-A583-C26B956E7BC8}">
  <sheetPr>
    <tabColor theme="0"/>
  </sheetPr>
  <dimension ref="A1:I37"/>
  <sheetViews>
    <sheetView showGridLines="0" workbookViewId="0"/>
  </sheetViews>
  <sheetFormatPr defaultRowHeight="14.25" x14ac:dyDescent="0.2"/>
  <cols>
    <col min="1" max="1" width="18.75" customWidth="1"/>
    <col min="2" max="6" width="18.625" customWidth="1"/>
    <col min="7" max="7" width="16.125" customWidth="1"/>
    <col min="9" max="9" width="19.25" customWidth="1"/>
  </cols>
  <sheetData>
    <row r="1" spans="1:9" ht="15" x14ac:dyDescent="0.25">
      <c r="A1" s="2" t="s">
        <v>455</v>
      </c>
      <c r="I1" s="312" t="str">
        <f>HYPERLINK("#'" &amp; Meta!$A$31 &amp;"'!$A$1", "Hyperlink to Index")</f>
        <v>Hyperlink to Index</v>
      </c>
    </row>
    <row r="2" spans="1:9" ht="36.75" thickBot="1" x14ac:dyDescent="0.25">
      <c r="A2" s="141" t="s">
        <v>75</v>
      </c>
      <c r="B2" s="140" t="s">
        <v>386</v>
      </c>
      <c r="C2" s="140" t="s">
        <v>387</v>
      </c>
      <c r="D2" s="140" t="s">
        <v>388</v>
      </c>
      <c r="E2" s="140" t="s">
        <v>389</v>
      </c>
      <c r="F2" s="140" t="s">
        <v>390</v>
      </c>
      <c r="G2" s="142" t="s">
        <v>420</v>
      </c>
    </row>
    <row r="3" spans="1:9" x14ac:dyDescent="0.2">
      <c r="A3" s="25" t="s">
        <v>421</v>
      </c>
      <c r="B3" s="26"/>
      <c r="C3" s="26"/>
      <c r="D3" s="26"/>
      <c r="E3" s="26"/>
      <c r="F3" s="26"/>
      <c r="G3" s="26"/>
    </row>
    <row r="4" spans="1:9" x14ac:dyDescent="0.2">
      <c r="A4" s="27" t="s">
        <v>422</v>
      </c>
      <c r="B4" s="28">
        <v>53.391006112964796</v>
      </c>
      <c r="C4" s="28">
        <v>62.586420929813954</v>
      </c>
      <c r="D4" s="28">
        <v>83.649821973770273</v>
      </c>
      <c r="E4" s="28">
        <v>40.236838639054277</v>
      </c>
      <c r="F4" s="28">
        <v>38.629163889181712</v>
      </c>
      <c r="G4" s="28">
        <v>-3.9955294805694264</v>
      </c>
    </row>
    <row r="5" spans="1:9" x14ac:dyDescent="0.2">
      <c r="A5" s="30" t="s">
        <v>425</v>
      </c>
      <c r="B5" s="31">
        <v>21.428477731635912</v>
      </c>
      <c r="C5" s="31">
        <v>35.439319668548116</v>
      </c>
      <c r="D5" s="31">
        <v>47.789725827002798</v>
      </c>
      <c r="E5" s="31">
        <v>26.394130041771039</v>
      </c>
      <c r="F5" s="31">
        <v>18.683008269765448</v>
      </c>
      <c r="G5" s="31">
        <v>-29.215290520286363</v>
      </c>
    </row>
    <row r="6" spans="1:9" x14ac:dyDescent="0.2">
      <c r="A6" s="30" t="s">
        <v>424</v>
      </c>
      <c r="B6" s="31">
        <v>8.2423454343318916</v>
      </c>
      <c r="C6" s="31">
        <v>9.8950385781416426</v>
      </c>
      <c r="D6" s="31">
        <v>20.697036856665587</v>
      </c>
      <c r="E6" s="31">
        <v>6.6824999722392606</v>
      </c>
      <c r="F6" s="31">
        <v>10.74212293273848</v>
      </c>
      <c r="G6" s="31">
        <v>60.750063260215285</v>
      </c>
    </row>
    <row r="7" spans="1:9" x14ac:dyDescent="0.2">
      <c r="A7" s="30" t="s">
        <v>423</v>
      </c>
      <c r="B7" s="31">
        <v>23.720182946997003</v>
      </c>
      <c r="C7" s="31">
        <v>17.252062683124212</v>
      </c>
      <c r="D7" s="31">
        <v>15.1630592901019</v>
      </c>
      <c r="E7" s="31">
        <v>7.1602086250439889</v>
      </c>
      <c r="F7" s="31">
        <v>9.2040326866777793</v>
      </c>
      <c r="G7" s="31">
        <v>28.544197085056776</v>
      </c>
    </row>
    <row r="8" spans="1:9" x14ac:dyDescent="0.2">
      <c r="A8" s="33" t="s">
        <v>430</v>
      </c>
      <c r="B8" s="31">
        <v>82.732077259522114</v>
      </c>
      <c r="C8" s="31">
        <v>73.345832513152615</v>
      </c>
      <c r="D8" s="31">
        <v>78.595912006216651</v>
      </c>
      <c r="E8" s="31">
        <v>36.048320212348884</v>
      </c>
      <c r="F8" s="31">
        <v>34.816908405338893</v>
      </c>
      <c r="G8" s="31">
        <v>-3.4160032971193854</v>
      </c>
    </row>
    <row r="9" spans="1:9" x14ac:dyDescent="0.2">
      <c r="A9" s="33" t="s">
        <v>433</v>
      </c>
      <c r="B9" s="31">
        <v>68.743879001558454</v>
      </c>
      <c r="C9" s="31">
        <v>57.265068192009757</v>
      </c>
      <c r="D9" s="31">
        <v>56.004908106011491</v>
      </c>
      <c r="E9" s="31">
        <v>31.743102291781149</v>
      </c>
      <c r="F9" s="31">
        <v>37.113527724524005</v>
      </c>
      <c r="G9" s="31">
        <v>16.918401306142506</v>
      </c>
    </row>
    <row r="10" spans="1:9" x14ac:dyDescent="0.2">
      <c r="A10" s="33" t="s">
        <v>427</v>
      </c>
      <c r="B10" s="31">
        <v>30.642477517186833</v>
      </c>
      <c r="C10" s="31">
        <v>38.488376688553529</v>
      </c>
      <c r="D10" s="31">
        <v>52.638676438652958</v>
      </c>
      <c r="E10" s="31">
        <v>24.089421962186563</v>
      </c>
      <c r="F10" s="31">
        <v>22.210640359265984</v>
      </c>
      <c r="G10" s="31">
        <v>-7.7991975310562562</v>
      </c>
    </row>
    <row r="11" spans="1:9" x14ac:dyDescent="0.2">
      <c r="A11" s="33" t="s">
        <v>426</v>
      </c>
      <c r="B11" s="31">
        <v>37.578773645647701</v>
      </c>
      <c r="C11" s="31">
        <v>32.79214330627061</v>
      </c>
      <c r="D11" s="31">
        <v>42.799342060296311</v>
      </c>
      <c r="E11" s="31">
        <v>22.618638844769386</v>
      </c>
      <c r="F11" s="31">
        <v>21.244654092807597</v>
      </c>
      <c r="G11" s="31">
        <v>-6.0745686837805675</v>
      </c>
    </row>
    <row r="12" spans="1:9" x14ac:dyDescent="0.2">
      <c r="A12" s="33" t="s">
        <v>429</v>
      </c>
      <c r="B12" s="31">
        <v>18.766653856659165</v>
      </c>
      <c r="C12" s="31">
        <v>21.791762061123983</v>
      </c>
      <c r="D12" s="31">
        <v>16.699425521272378</v>
      </c>
      <c r="E12" s="31">
        <v>8.198208889443471</v>
      </c>
      <c r="F12" s="31">
        <v>9.4459437223452589</v>
      </c>
      <c r="G12" s="31">
        <v>15.219602839206136</v>
      </c>
    </row>
    <row r="13" spans="1:9" x14ac:dyDescent="0.2">
      <c r="A13" s="33" t="s">
        <v>439</v>
      </c>
      <c r="B13" s="31">
        <v>12.804062378455596</v>
      </c>
      <c r="C13" s="31">
        <v>15.402900185127507</v>
      </c>
      <c r="D13" s="31">
        <v>10.083602155606821</v>
      </c>
      <c r="E13" s="31">
        <v>6.2605991364827638</v>
      </c>
      <c r="F13" s="31">
        <v>4.7611911989441511</v>
      </c>
      <c r="G13" s="31">
        <v>-23.94991126010645</v>
      </c>
    </row>
    <row r="14" spans="1:9" x14ac:dyDescent="0.2">
      <c r="A14" s="27" t="s">
        <v>434</v>
      </c>
      <c r="B14" s="28">
        <v>9.7267619380422694</v>
      </c>
      <c r="C14" s="28">
        <v>12.663575006503994</v>
      </c>
      <c r="D14" s="28">
        <v>7.8043706950398661</v>
      </c>
      <c r="E14" s="28">
        <v>4.7378993609448372</v>
      </c>
      <c r="F14" s="28">
        <v>2.5197447654922267</v>
      </c>
      <c r="G14" s="28">
        <v>-46.817258587997181</v>
      </c>
    </row>
    <row r="15" spans="1:9" x14ac:dyDescent="0.2">
      <c r="A15" s="30" t="s">
        <v>435</v>
      </c>
      <c r="B15" s="31">
        <v>8.3838226818406625</v>
      </c>
      <c r="C15" s="31">
        <v>9.1322391509988403</v>
      </c>
      <c r="D15" s="31">
        <v>5.2419819141741621</v>
      </c>
      <c r="E15" s="31">
        <v>3.2938869760241887</v>
      </c>
      <c r="F15" s="31">
        <v>2.1111179625415968</v>
      </c>
      <c r="G15" s="31">
        <v>-35.908002372025116</v>
      </c>
    </row>
    <row r="16" spans="1:9" x14ac:dyDescent="0.2">
      <c r="A16" s="30" t="s">
        <v>436</v>
      </c>
      <c r="B16" s="31">
        <v>1.3429392562016045</v>
      </c>
      <c r="C16" s="31">
        <v>3.5313358555051537</v>
      </c>
      <c r="D16" s="31">
        <v>2.562388780865704</v>
      </c>
      <c r="E16" s="31">
        <v>1.4440123849206481</v>
      </c>
      <c r="F16" s="31">
        <v>0.40862680295062959</v>
      </c>
      <c r="G16" s="31">
        <v>-71.701987654829935</v>
      </c>
    </row>
    <row r="17" spans="1:7" x14ac:dyDescent="0.2">
      <c r="A17" s="33" t="s">
        <v>428</v>
      </c>
      <c r="B17" s="31">
        <v>3.9849832570155646</v>
      </c>
      <c r="C17" s="31">
        <v>7.5658680059456778</v>
      </c>
      <c r="D17" s="31">
        <v>7.3530183056787504</v>
      </c>
      <c r="E17" s="31">
        <v>3.5724234073076397</v>
      </c>
      <c r="F17" s="31">
        <v>6.9707587892848544</v>
      </c>
      <c r="G17" s="31">
        <v>95.126892714499746</v>
      </c>
    </row>
    <row r="18" spans="1:7" x14ac:dyDescent="0.2">
      <c r="A18" s="33" t="s">
        <v>438</v>
      </c>
      <c r="B18" s="31">
        <v>2.1850786422577415</v>
      </c>
      <c r="C18" s="31">
        <v>2.1854402003677187</v>
      </c>
      <c r="D18" s="31">
        <v>1.4815703359056336</v>
      </c>
      <c r="E18" s="31">
        <v>0.83577023130175898</v>
      </c>
      <c r="F18" s="31">
        <v>0.98390323450574302</v>
      </c>
      <c r="G18" s="31">
        <v>17.724130108493874</v>
      </c>
    </row>
    <row r="19" spans="1:7" ht="15" thickBot="1" x14ac:dyDescent="0.25">
      <c r="A19" s="34" t="s">
        <v>432</v>
      </c>
      <c r="B19" s="35">
        <v>3.3170465366661968</v>
      </c>
      <c r="C19" s="35">
        <v>1.7686474752259402</v>
      </c>
      <c r="D19" s="35">
        <v>1.423198542748235</v>
      </c>
      <c r="E19" s="35">
        <v>0.90040756195031335</v>
      </c>
      <c r="F19" s="35">
        <v>0.98029206265123614</v>
      </c>
      <c r="G19" s="35">
        <v>8.8720379611084468</v>
      </c>
    </row>
    <row r="20" spans="1:7" ht="15.75" thickTop="1" thickBot="1" x14ac:dyDescent="0.25">
      <c r="A20" s="37" t="s">
        <v>402</v>
      </c>
      <c r="B20" s="38">
        <v>323.87280014597638</v>
      </c>
      <c r="C20" s="38">
        <v>325.85603456409524</v>
      </c>
      <c r="D20" s="38">
        <v>358.53384614119938</v>
      </c>
      <c r="E20" s="38">
        <v>179.24163053757104</v>
      </c>
      <c r="F20" s="38">
        <v>179.67672824434163</v>
      </c>
      <c r="G20" s="38">
        <v>0.24274366700731687</v>
      </c>
    </row>
    <row r="21" spans="1:7" x14ac:dyDescent="0.2">
      <c r="A21" s="40" t="s">
        <v>456</v>
      </c>
      <c r="B21" s="41"/>
      <c r="C21" s="41"/>
      <c r="D21" s="41"/>
      <c r="E21" s="41"/>
      <c r="F21" s="41"/>
      <c r="G21" s="41"/>
    </row>
    <row r="22" spans="1:7" x14ac:dyDescent="0.2">
      <c r="A22" s="44" t="s">
        <v>442</v>
      </c>
      <c r="B22" s="41">
        <v>86.881589298179961</v>
      </c>
      <c r="C22" s="41">
        <v>83.933248258028911</v>
      </c>
      <c r="D22" s="41">
        <v>113.08127603395349</v>
      </c>
      <c r="E22" s="41">
        <v>55.122611518899284</v>
      </c>
      <c r="F22" s="41">
        <v>54.745978199436237</v>
      </c>
      <c r="G22" s="41">
        <v>-0.68326465144691317</v>
      </c>
    </row>
    <row r="23" spans="1:7" x14ac:dyDescent="0.2">
      <c r="A23" s="44" t="s">
        <v>457</v>
      </c>
      <c r="B23" s="41">
        <v>36.867743166909996</v>
      </c>
      <c r="C23" s="41">
        <v>52.491158525160394</v>
      </c>
      <c r="D23" s="41">
        <v>60.582030953016314</v>
      </c>
      <c r="E23" s="41">
        <v>29.158001488665676</v>
      </c>
      <c r="F23" s="41">
        <v>25.18324768061526</v>
      </c>
      <c r="G23" s="41">
        <v>-13.631777231356157</v>
      </c>
    </row>
    <row r="24" spans="1:7" x14ac:dyDescent="0.2">
      <c r="A24" s="44" t="s">
        <v>458</v>
      </c>
      <c r="B24" s="41">
        <v>35.783935253674777</v>
      </c>
      <c r="C24" s="41">
        <v>41.731202400034185</v>
      </c>
      <c r="D24" s="41">
        <v>43.488976676489457</v>
      </c>
      <c r="E24" s="41">
        <v>25.80428987317632</v>
      </c>
      <c r="F24" s="41">
        <v>26.862272837019773</v>
      </c>
      <c r="G24" s="41">
        <v>4.1000274335905473</v>
      </c>
    </row>
    <row r="25" spans="1:7" x14ac:dyDescent="0.2">
      <c r="A25" s="44" t="s">
        <v>441</v>
      </c>
      <c r="B25" s="41">
        <v>49.694094280072008</v>
      </c>
      <c r="C25" s="41">
        <v>29.721734516173033</v>
      </c>
      <c r="D25" s="41">
        <v>28.969389409502831</v>
      </c>
      <c r="E25" s="41">
        <v>9.6841730382343414</v>
      </c>
      <c r="F25" s="41">
        <v>13.436187208936429</v>
      </c>
      <c r="G25" s="41">
        <v>38.743774567933272</v>
      </c>
    </row>
    <row r="26" spans="1:7" x14ac:dyDescent="0.2">
      <c r="A26" s="44" t="s">
        <v>459</v>
      </c>
      <c r="B26" s="41">
        <v>23.358146433912871</v>
      </c>
      <c r="C26" s="41">
        <v>27.233815682849094</v>
      </c>
      <c r="D26" s="41">
        <v>16.833980253748681</v>
      </c>
      <c r="E26" s="41">
        <v>8.8993582495902448</v>
      </c>
      <c r="F26" s="41">
        <v>6.6954609486328174</v>
      </c>
      <c r="G26" s="41">
        <v>-24.764676723278356</v>
      </c>
    </row>
    <row r="27" spans="1:7" x14ac:dyDescent="0.2">
      <c r="A27" s="44" t="s">
        <v>450</v>
      </c>
      <c r="B27" s="41">
        <v>15.767390443189706</v>
      </c>
      <c r="C27" s="41">
        <v>15.991261051943004</v>
      </c>
      <c r="D27" s="41">
        <v>13.445819205171086</v>
      </c>
      <c r="E27" s="41">
        <v>6.5835013934073263</v>
      </c>
      <c r="F27" s="41">
        <v>8.3556145353947375</v>
      </c>
      <c r="G27" s="41">
        <v>26.917487156029061</v>
      </c>
    </row>
    <row r="28" spans="1:7" x14ac:dyDescent="0.2">
      <c r="A28" s="44" t="s">
        <v>460</v>
      </c>
      <c r="B28" s="41">
        <v>21.736650904824231</v>
      </c>
      <c r="C28" s="41">
        <v>15.273047912703495</v>
      </c>
      <c r="D28" s="41">
        <v>10.646766390477771</v>
      </c>
      <c r="E28" s="41">
        <v>7.3964118927436378</v>
      </c>
      <c r="F28" s="41">
        <v>3.7868868913337264</v>
      </c>
      <c r="G28" s="41">
        <v>-48.801027494846394</v>
      </c>
    </row>
    <row r="29" spans="1:7" x14ac:dyDescent="0.2">
      <c r="A29" s="44" t="s">
        <v>461</v>
      </c>
      <c r="B29" s="41">
        <v>4.2356488491142246</v>
      </c>
      <c r="C29" s="41">
        <v>8.5299208183647259</v>
      </c>
      <c r="D29" s="41">
        <v>10.517635029651071</v>
      </c>
      <c r="E29" s="41">
        <v>5.2313468146465967</v>
      </c>
      <c r="F29" s="41">
        <v>2.7655337323514639</v>
      </c>
      <c r="G29" s="41">
        <v>-47.135339515082606</v>
      </c>
    </row>
    <row r="30" spans="1:7" x14ac:dyDescent="0.2">
      <c r="A30" s="44" t="s">
        <v>446</v>
      </c>
      <c r="B30" s="41">
        <v>0.66470694820843068</v>
      </c>
      <c r="C30" s="41">
        <v>3.0986500058828237</v>
      </c>
      <c r="D30" s="41">
        <v>7.702770661514216</v>
      </c>
      <c r="E30" s="41">
        <v>4.4345278558268051</v>
      </c>
      <c r="F30" s="41">
        <v>4.8640831413261738</v>
      </c>
      <c r="G30" s="41">
        <v>9.6866069954876686</v>
      </c>
    </row>
    <row r="31" spans="1:7" x14ac:dyDescent="0.2">
      <c r="A31" s="44" t="s">
        <v>462</v>
      </c>
      <c r="B31" s="41">
        <v>12.503563496613749</v>
      </c>
      <c r="C31" s="41">
        <v>9.5172103532175587</v>
      </c>
      <c r="D31" s="41">
        <v>7.5131532744358136</v>
      </c>
      <c r="E31" s="41">
        <v>5.6321935043648939</v>
      </c>
      <c r="F31" s="41">
        <v>2.4310660251529437</v>
      </c>
      <c r="G31" s="41">
        <v>-56.836248199411266</v>
      </c>
    </row>
    <row r="32" spans="1:7" ht="15" thickBot="1" x14ac:dyDescent="0.25">
      <c r="A32" s="45" t="s">
        <v>451</v>
      </c>
      <c r="B32" s="46">
        <v>36.37933107127644</v>
      </c>
      <c r="C32" s="46">
        <v>38.33478503973798</v>
      </c>
      <c r="D32" s="46">
        <v>45.752048253238598</v>
      </c>
      <c r="E32" s="46">
        <v>21.295214908015971</v>
      </c>
      <c r="F32" s="46">
        <v>30.550397044142098</v>
      </c>
      <c r="G32" s="46">
        <v>43.461323006617228</v>
      </c>
    </row>
    <row r="33" spans="1:7" ht="15" thickTop="1" x14ac:dyDescent="0.2">
      <c r="A33" s="143" t="s">
        <v>402</v>
      </c>
      <c r="B33" s="50">
        <v>323.87280014597644</v>
      </c>
      <c r="C33" s="50">
        <v>325.85603456409518</v>
      </c>
      <c r="D33" s="50">
        <v>358.53384614119932</v>
      </c>
      <c r="E33" s="50">
        <v>179.2416305375711</v>
      </c>
      <c r="F33" s="50">
        <v>179.67672824434166</v>
      </c>
      <c r="G33" s="50">
        <v>0.24274366700729466</v>
      </c>
    </row>
    <row r="34" spans="1:7" x14ac:dyDescent="0.2">
      <c r="A34" s="4" t="s">
        <v>463</v>
      </c>
    </row>
    <row r="35" spans="1:7" x14ac:dyDescent="0.2">
      <c r="A35" s="4" t="s">
        <v>453</v>
      </c>
    </row>
    <row r="36" spans="1:7" x14ac:dyDescent="0.2">
      <c r="A36" s="4" t="s">
        <v>454</v>
      </c>
    </row>
    <row r="37" spans="1:7" x14ac:dyDescent="0.2">
      <c r="A37" s="4" t="s">
        <v>351</v>
      </c>
    </row>
  </sheetData>
  <conditionalFormatting sqref="B4:G33">
    <cfRule type="beginsWith" dxfId="8" priority="1" operator="beginsWith" text="#">
      <formula>LEFT(B4,LEN("#"))="#"</formula>
    </cfRule>
  </conditionalFormatting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6031-0645-4B12-B3EF-6082BB745A36}">
  <sheetPr>
    <tabColor theme="0"/>
  </sheetPr>
  <dimension ref="A1:I41"/>
  <sheetViews>
    <sheetView showGridLines="0" workbookViewId="0"/>
  </sheetViews>
  <sheetFormatPr defaultRowHeight="14.25" x14ac:dyDescent="0.2"/>
  <cols>
    <col min="1" max="1" width="25.125" customWidth="1"/>
    <col min="2" max="4" width="16.75" customWidth="1"/>
    <col min="5" max="6" width="18" customWidth="1"/>
    <col min="7" max="7" width="15.625" customWidth="1"/>
    <col min="9" max="9" width="19.25" customWidth="1"/>
  </cols>
  <sheetData>
    <row r="1" spans="1:9" ht="15" x14ac:dyDescent="0.25">
      <c r="A1" s="2" t="s">
        <v>464</v>
      </c>
      <c r="I1" s="312" t="str">
        <f>HYPERLINK("#'" &amp; Meta!$A$31 &amp;"'!$A$1", "Hyperlink to Index")</f>
        <v>Hyperlink to Index</v>
      </c>
    </row>
    <row r="2" spans="1:9" ht="36.75" thickBot="1" x14ac:dyDescent="0.25">
      <c r="A2" s="141" t="s">
        <v>75</v>
      </c>
      <c r="B2" s="140" t="s">
        <v>465</v>
      </c>
      <c r="C2" s="140" t="s">
        <v>466</v>
      </c>
      <c r="D2" s="140" t="s">
        <v>467</v>
      </c>
      <c r="E2" s="140" t="s">
        <v>468</v>
      </c>
      <c r="F2" s="140" t="s">
        <v>469</v>
      </c>
      <c r="G2" s="142" t="s">
        <v>470</v>
      </c>
    </row>
    <row r="3" spans="1:9" x14ac:dyDescent="0.2">
      <c r="A3" s="145" t="s">
        <v>471</v>
      </c>
      <c r="B3" s="146"/>
      <c r="C3" s="146"/>
      <c r="D3" s="146"/>
      <c r="E3" s="146"/>
      <c r="F3" s="146"/>
      <c r="G3" s="146"/>
    </row>
    <row r="4" spans="1:9" x14ac:dyDescent="0.2">
      <c r="A4" s="147" t="s">
        <v>472</v>
      </c>
      <c r="B4" s="148">
        <v>500.23228564223848</v>
      </c>
      <c r="C4" s="148">
        <v>568.34708660177978</v>
      </c>
      <c r="D4" s="148">
        <v>735.54951110094373</v>
      </c>
      <c r="E4" s="149">
        <v>426.27071525855308</v>
      </c>
      <c r="F4" s="149">
        <v>527.21763594636548</v>
      </c>
      <c r="G4" s="150">
        <v>23.681411148918219</v>
      </c>
    </row>
    <row r="5" spans="1:9" x14ac:dyDescent="0.2">
      <c r="A5" s="151" t="s">
        <v>473</v>
      </c>
      <c r="B5" s="152">
        <v>194.16432423246329</v>
      </c>
      <c r="C5" s="152">
        <v>338.23320484117875</v>
      </c>
      <c r="D5" s="152">
        <v>261.97665317291575</v>
      </c>
      <c r="E5" s="153">
        <v>174.66386173613799</v>
      </c>
      <c r="F5" s="153">
        <v>179.70693377888287</v>
      </c>
      <c r="G5" s="154">
        <v>2.887301352791205</v>
      </c>
    </row>
    <row r="6" spans="1:9" x14ac:dyDescent="0.2">
      <c r="A6" s="151" t="s">
        <v>474</v>
      </c>
      <c r="B6" s="152">
        <v>137.89641126153882</v>
      </c>
      <c r="C6" s="152">
        <v>132.93537322655129</v>
      </c>
      <c r="D6" s="152">
        <v>254.92654340160473</v>
      </c>
      <c r="E6" s="153">
        <v>190.26680496872251</v>
      </c>
      <c r="F6" s="153">
        <v>190.70823214704021</v>
      </c>
      <c r="G6" s="154">
        <v>0.23200430489713764</v>
      </c>
    </row>
    <row r="7" spans="1:9" x14ac:dyDescent="0.2">
      <c r="A7" s="151" t="s">
        <v>475</v>
      </c>
      <c r="B7" s="152">
        <v>73.931931437158184</v>
      </c>
      <c r="C7" s="152">
        <v>30.816168710445353</v>
      </c>
      <c r="D7" s="152">
        <v>188.05472190397029</v>
      </c>
      <c r="E7" s="153">
        <v>35.172344278293394</v>
      </c>
      <c r="F7" s="153">
        <v>124.12851653292651</v>
      </c>
      <c r="G7" s="154">
        <v>252.91510725241139</v>
      </c>
    </row>
    <row r="8" spans="1:9" x14ac:dyDescent="0.2">
      <c r="A8" s="151" t="s">
        <v>476</v>
      </c>
      <c r="B8" s="152">
        <v>92.499439527767422</v>
      </c>
      <c r="C8" s="152">
        <v>65.131600426493875</v>
      </c>
      <c r="D8" s="152">
        <v>29.715901084715757</v>
      </c>
      <c r="E8" s="153">
        <v>25.962683190062162</v>
      </c>
      <c r="F8" s="153">
        <v>32.49738746635856</v>
      </c>
      <c r="G8" s="154">
        <v>25.169602958440418</v>
      </c>
    </row>
    <row r="9" spans="1:9" x14ac:dyDescent="0.2">
      <c r="A9" s="151" t="s">
        <v>477</v>
      </c>
      <c r="B9" s="152">
        <v>1.7401791833106381</v>
      </c>
      <c r="C9" s="152">
        <v>1.230739397110336</v>
      </c>
      <c r="D9" s="152">
        <v>0.87569153773731312</v>
      </c>
      <c r="E9" s="153">
        <v>0.20502108533691299</v>
      </c>
      <c r="F9" s="153">
        <v>0.1765660211573406</v>
      </c>
      <c r="G9" s="154">
        <v>-13.879091573831015</v>
      </c>
    </row>
    <row r="10" spans="1:9" ht="15" thickBot="1" x14ac:dyDescent="0.25">
      <c r="A10" s="147" t="s">
        <v>478</v>
      </c>
      <c r="B10" s="148">
        <v>315.82095174314895</v>
      </c>
      <c r="C10" s="148">
        <v>416.18401340353978</v>
      </c>
      <c r="D10" s="148">
        <v>499.04711359009832</v>
      </c>
      <c r="E10" s="149">
        <v>397.08481647523109</v>
      </c>
      <c r="F10" s="149">
        <v>545.81872925799485</v>
      </c>
      <c r="G10" s="150">
        <v>37.456459328517624</v>
      </c>
    </row>
    <row r="11" spans="1:9" ht="15.75" thickTop="1" thickBot="1" x14ac:dyDescent="0.25">
      <c r="A11" s="155" t="s">
        <v>401</v>
      </c>
      <c r="B11" s="156">
        <v>816.05323738538743</v>
      </c>
      <c r="C11" s="156">
        <v>984.53110000531956</v>
      </c>
      <c r="D11" s="156">
        <v>1234.5966246910421</v>
      </c>
      <c r="E11" s="157">
        <v>823.35553173378412</v>
      </c>
      <c r="F11" s="157">
        <v>1073.0363652043602</v>
      </c>
      <c r="G11" s="158">
        <v>30.324789698662702</v>
      </c>
    </row>
    <row r="12" spans="1:9" x14ac:dyDescent="0.2">
      <c r="A12" s="159" t="s">
        <v>440</v>
      </c>
      <c r="B12" s="160"/>
      <c r="C12" s="160"/>
      <c r="D12" s="160"/>
      <c r="E12" s="161"/>
      <c r="F12" s="161"/>
      <c r="G12" s="162"/>
    </row>
    <row r="13" spans="1:9" x14ac:dyDescent="0.2">
      <c r="A13" s="163" t="s">
        <v>479</v>
      </c>
      <c r="B13" s="160">
        <v>500.23228564223842</v>
      </c>
      <c r="C13" s="160">
        <v>568.34708660177955</v>
      </c>
      <c r="D13" s="160">
        <v>735.54951110094396</v>
      </c>
      <c r="E13" s="161">
        <v>426.27071525855297</v>
      </c>
      <c r="F13" s="149">
        <v>527.21763594636536</v>
      </c>
      <c r="G13" s="150">
        <v>23.681411148918219</v>
      </c>
    </row>
    <row r="14" spans="1:9" x14ac:dyDescent="0.2">
      <c r="A14" s="164" t="s">
        <v>442</v>
      </c>
      <c r="B14" s="165">
        <v>57.900724827930716</v>
      </c>
      <c r="C14" s="165">
        <v>53.788574528844478</v>
      </c>
      <c r="D14" s="165">
        <v>272.41789582409905</v>
      </c>
      <c r="E14" s="166">
        <v>114.60211069875342</v>
      </c>
      <c r="F14" s="153">
        <v>84.993781970245806</v>
      </c>
      <c r="G14" s="154">
        <v>-25.835762140836106</v>
      </c>
    </row>
    <row r="15" spans="1:9" x14ac:dyDescent="0.2">
      <c r="A15" s="164" t="s">
        <v>450</v>
      </c>
      <c r="B15" s="165">
        <v>19.668020429449953</v>
      </c>
      <c r="C15" s="165">
        <v>51.244323178288347</v>
      </c>
      <c r="D15" s="165">
        <v>148.83201628481183</v>
      </c>
      <c r="E15" s="166">
        <v>128.11525026030375</v>
      </c>
      <c r="F15" s="153">
        <v>108.75643697205167</v>
      </c>
      <c r="G15" s="154">
        <v>-15.110467527416894</v>
      </c>
    </row>
    <row r="16" spans="1:9" x14ac:dyDescent="0.2">
      <c r="A16" s="164" t="s">
        <v>480</v>
      </c>
      <c r="B16" s="165">
        <v>24.157355203654713</v>
      </c>
      <c r="C16" s="165">
        <v>7.3211813503973397</v>
      </c>
      <c r="D16" s="165">
        <v>37.338562374021613</v>
      </c>
      <c r="E16" s="166">
        <v>5.7784966707927898</v>
      </c>
      <c r="F16" s="153">
        <v>4.56078218413204</v>
      </c>
      <c r="G16" s="154">
        <v>-21.073205645607541</v>
      </c>
    </row>
    <row r="17" spans="1:7" x14ac:dyDescent="0.2">
      <c r="A17" s="164" t="s">
        <v>459</v>
      </c>
      <c r="B17" s="165">
        <v>20.00560988228094</v>
      </c>
      <c r="C17" s="165">
        <v>25.629981385583715</v>
      </c>
      <c r="D17" s="165">
        <v>36.668992028309496</v>
      </c>
      <c r="E17" s="166">
        <v>20.509921716262941</v>
      </c>
      <c r="F17" s="153">
        <v>25.878354170155678</v>
      </c>
      <c r="G17" s="154">
        <v>26.174807140467738</v>
      </c>
    </row>
    <row r="18" spans="1:7" x14ac:dyDescent="0.2">
      <c r="A18" s="164" t="s">
        <v>458</v>
      </c>
      <c r="B18" s="165">
        <v>0.93887381745547904</v>
      </c>
      <c r="C18" s="165" t="s">
        <v>193</v>
      </c>
      <c r="D18" s="165">
        <v>33.89734046818252</v>
      </c>
      <c r="E18" s="166">
        <v>9.9468516189991831</v>
      </c>
      <c r="F18" s="153">
        <v>13.005571499955975</v>
      </c>
      <c r="G18" s="154">
        <v>30.750633447818032</v>
      </c>
    </row>
    <row r="19" spans="1:7" x14ac:dyDescent="0.2">
      <c r="A19" s="164" t="s">
        <v>441</v>
      </c>
      <c r="B19" s="165">
        <v>28.452145259221336</v>
      </c>
      <c r="C19" s="165">
        <v>35.437977053371426</v>
      </c>
      <c r="D19" s="165">
        <v>33.557535369616623</v>
      </c>
      <c r="E19" s="166">
        <v>22.54624565173734</v>
      </c>
      <c r="F19" s="153">
        <v>11.333914192353499</v>
      </c>
      <c r="G19" s="154">
        <v>-49.730370335603325</v>
      </c>
    </row>
    <row r="20" spans="1:7" x14ac:dyDescent="0.2">
      <c r="A20" s="164" t="s">
        <v>481</v>
      </c>
      <c r="B20" s="165">
        <v>52.709973934241958</v>
      </c>
      <c r="C20" s="165">
        <v>50.198015895849913</v>
      </c>
      <c r="D20" s="165">
        <v>30.814779798193655</v>
      </c>
      <c r="E20" s="166">
        <v>30.814779798193655</v>
      </c>
      <c r="F20" s="153">
        <v>19.206262221313946</v>
      </c>
      <c r="G20" s="154">
        <v>-37.671914752933567</v>
      </c>
    </row>
    <row r="21" spans="1:7" x14ac:dyDescent="0.2">
      <c r="A21" s="167" t="s">
        <v>482</v>
      </c>
      <c r="B21" s="168">
        <v>130.38135098853519</v>
      </c>
      <c r="C21" s="168">
        <v>186.59488473787042</v>
      </c>
      <c r="D21" s="168">
        <v>27.378024457786285</v>
      </c>
      <c r="E21" s="168">
        <v>27.378024457786285</v>
      </c>
      <c r="F21" s="168">
        <v>46.811168802354914</v>
      </c>
      <c r="G21" s="169">
        <v>70.980813003992552</v>
      </c>
    </row>
    <row r="22" spans="1:7" x14ac:dyDescent="0.2">
      <c r="A22" s="167" t="s">
        <v>483</v>
      </c>
      <c r="B22" s="168">
        <v>32.644041167783328</v>
      </c>
      <c r="C22" s="168">
        <v>20.497099631094549</v>
      </c>
      <c r="D22" s="168">
        <v>23.166242853175685</v>
      </c>
      <c r="E22" s="168">
        <v>16.040574050747431</v>
      </c>
      <c r="F22" s="168">
        <v>19.900447178598466</v>
      </c>
      <c r="G22" s="169">
        <v>24.063185741604933</v>
      </c>
    </row>
    <row r="23" spans="1:7" x14ac:dyDescent="0.2">
      <c r="A23" s="167" t="s">
        <v>484</v>
      </c>
      <c r="B23" s="168">
        <v>10.22130067994183</v>
      </c>
      <c r="C23" s="168">
        <v>21.741752401571077</v>
      </c>
      <c r="D23" s="168">
        <v>12.17335952956579</v>
      </c>
      <c r="E23" s="168">
        <v>4.1930864047777501</v>
      </c>
      <c r="F23" s="168">
        <v>4.0767881522325598E-2</v>
      </c>
      <c r="G23" s="169">
        <v>-99.027735715727843</v>
      </c>
    </row>
    <row r="24" spans="1:7" x14ac:dyDescent="0.2">
      <c r="A24" s="167" t="s">
        <v>451</v>
      </c>
      <c r="B24" s="168">
        <v>123.15288945174301</v>
      </c>
      <c r="C24" s="168">
        <v>115.89329643890827</v>
      </c>
      <c r="D24" s="168">
        <v>79.30476211318134</v>
      </c>
      <c r="E24" s="168">
        <v>46.345373930198406</v>
      </c>
      <c r="F24" s="168">
        <v>192.73014887368112</v>
      </c>
      <c r="G24" s="169">
        <v>315.8562819321632</v>
      </c>
    </row>
    <row r="25" spans="1:7" x14ac:dyDescent="0.2">
      <c r="A25" s="143" t="s">
        <v>485</v>
      </c>
      <c r="B25" s="170">
        <v>315.82095174314901</v>
      </c>
      <c r="C25" s="170">
        <v>416.18401340353978</v>
      </c>
      <c r="D25" s="170">
        <v>499.04711359009821</v>
      </c>
      <c r="E25" s="170">
        <v>397.08481647523109</v>
      </c>
      <c r="F25" s="170">
        <v>545.8187292579953</v>
      </c>
      <c r="G25" s="171">
        <v>37.456459328517731</v>
      </c>
    </row>
    <row r="26" spans="1:7" x14ac:dyDescent="0.2">
      <c r="A26" s="167" t="s">
        <v>442</v>
      </c>
      <c r="B26" s="168">
        <v>109.98743431000884</v>
      </c>
      <c r="C26" s="168">
        <v>169.30341001613613</v>
      </c>
      <c r="D26" s="168">
        <v>202.65838686388454</v>
      </c>
      <c r="E26" s="168">
        <v>177.37143373513985</v>
      </c>
      <c r="F26" s="168">
        <v>225.27541633413995</v>
      </c>
      <c r="G26" s="169">
        <v>27.00772136201639</v>
      </c>
    </row>
    <row r="27" spans="1:7" x14ac:dyDescent="0.2">
      <c r="A27" s="167" t="s">
        <v>458</v>
      </c>
      <c r="B27" s="168" t="s">
        <v>193</v>
      </c>
      <c r="C27" s="168" t="s">
        <v>193</v>
      </c>
      <c r="D27" s="168">
        <v>53.769658866749431</v>
      </c>
      <c r="E27" s="168">
        <v>42.745476515777852</v>
      </c>
      <c r="F27" s="168">
        <v>119.25272684547856</v>
      </c>
      <c r="G27" s="169">
        <v>178.98326692290118</v>
      </c>
    </row>
    <row r="28" spans="1:7" x14ac:dyDescent="0.2">
      <c r="A28" s="167" t="s">
        <v>441</v>
      </c>
      <c r="B28" s="168">
        <v>31.866576590960314</v>
      </c>
      <c r="C28" s="168">
        <v>45.135940006105116</v>
      </c>
      <c r="D28" s="168">
        <v>46.790313072352696</v>
      </c>
      <c r="E28" s="168">
        <v>33.285886179403683</v>
      </c>
      <c r="F28" s="168">
        <v>25.583483689867311</v>
      </c>
      <c r="G28" s="169">
        <v>-23.140145489959618</v>
      </c>
    </row>
    <row r="29" spans="1:7" x14ac:dyDescent="0.2">
      <c r="A29" s="167" t="s">
        <v>486</v>
      </c>
      <c r="B29" s="168">
        <v>34.41305901960974</v>
      </c>
      <c r="C29" s="168">
        <v>38.876747418855068</v>
      </c>
      <c r="D29" s="168">
        <v>44.418899726100406</v>
      </c>
      <c r="E29" s="168">
        <v>35.487155570195924</v>
      </c>
      <c r="F29" s="168">
        <v>40.485511252302835</v>
      </c>
      <c r="G29" s="169">
        <v>14.084971313690776</v>
      </c>
    </row>
    <row r="30" spans="1:7" x14ac:dyDescent="0.2">
      <c r="A30" s="167" t="s">
        <v>449</v>
      </c>
      <c r="B30" s="168">
        <v>30.156239179458346</v>
      </c>
      <c r="C30" s="168">
        <v>19.842269392231778</v>
      </c>
      <c r="D30" s="168">
        <v>42.517456807250369</v>
      </c>
      <c r="E30" s="168">
        <v>27.663434902404536</v>
      </c>
      <c r="F30" s="168">
        <v>28.183882369355473</v>
      </c>
      <c r="G30" s="169">
        <v>1.8813551852365995</v>
      </c>
    </row>
    <row r="31" spans="1:7" x14ac:dyDescent="0.2">
      <c r="A31" s="164" t="s">
        <v>459</v>
      </c>
      <c r="B31" s="165">
        <v>13.680053744869454</v>
      </c>
      <c r="C31" s="165">
        <v>16.54304722946285</v>
      </c>
      <c r="D31" s="165">
        <v>27.615625456228159</v>
      </c>
      <c r="E31" s="166">
        <v>17.80423026035761</v>
      </c>
      <c r="F31" s="153">
        <v>12.503115958221535</v>
      </c>
      <c r="G31" s="154">
        <v>-29.774464970492907</v>
      </c>
    </row>
    <row r="32" spans="1:7" x14ac:dyDescent="0.2">
      <c r="A32" s="164" t="s">
        <v>450</v>
      </c>
      <c r="B32" s="165">
        <v>6.0719187140186381</v>
      </c>
      <c r="C32" s="165">
        <v>36.548520425141234</v>
      </c>
      <c r="D32" s="165">
        <v>9.5475217096446929</v>
      </c>
      <c r="E32" s="166">
        <v>9.1220207251468057</v>
      </c>
      <c r="F32" s="153">
        <v>20.807096027191101</v>
      </c>
      <c r="G32" s="154">
        <v>128.09744303509288</v>
      </c>
    </row>
    <row r="33" spans="1:7" x14ac:dyDescent="0.2">
      <c r="A33" s="164" t="s">
        <v>487</v>
      </c>
      <c r="B33" s="165">
        <v>2.7692110428846277</v>
      </c>
      <c r="C33" s="165">
        <v>5.2230331827397878</v>
      </c>
      <c r="D33" s="165">
        <v>8.3540845272952087</v>
      </c>
      <c r="E33" s="166">
        <v>6.0911849111105436</v>
      </c>
      <c r="F33" s="153">
        <v>7.5179483286382247</v>
      </c>
      <c r="G33" s="154">
        <v>23.423413315284726</v>
      </c>
    </row>
    <row r="34" spans="1:7" x14ac:dyDescent="0.2">
      <c r="A34" s="164" t="s">
        <v>488</v>
      </c>
      <c r="B34" s="165">
        <v>6.8617159497879996</v>
      </c>
      <c r="C34" s="165">
        <v>7.5463791419689699</v>
      </c>
      <c r="D34" s="165">
        <v>7.895108552907911</v>
      </c>
      <c r="E34" s="166">
        <v>6.296067105222285</v>
      </c>
      <c r="F34" s="153">
        <v>3.8196255372674539</v>
      </c>
      <c r="G34" s="154">
        <v>-39.333150783935288</v>
      </c>
    </row>
    <row r="35" spans="1:7" x14ac:dyDescent="0.2">
      <c r="A35" s="164" t="s">
        <v>444</v>
      </c>
      <c r="B35" s="165">
        <v>8.051517709434135</v>
      </c>
      <c r="C35" s="165">
        <v>6.9097039703967251</v>
      </c>
      <c r="D35" s="165">
        <v>7.0415889048780427</v>
      </c>
      <c r="E35" s="166">
        <v>6.4592179977259763</v>
      </c>
      <c r="F35" s="153">
        <v>5.1104938117647665</v>
      </c>
      <c r="G35" s="154">
        <v>-20.880611034277518</v>
      </c>
    </row>
    <row r="36" spans="1:7" ht="15" thickBot="1" x14ac:dyDescent="0.25">
      <c r="A36" s="172" t="s">
        <v>451</v>
      </c>
      <c r="B36" s="173">
        <v>71.963225482116982</v>
      </c>
      <c r="C36" s="173">
        <v>70.254962620502127</v>
      </c>
      <c r="D36" s="173">
        <v>48.438469102806771</v>
      </c>
      <c r="E36" s="174">
        <v>34.758708572746023</v>
      </c>
      <c r="F36" s="174">
        <v>57.279429103768166</v>
      </c>
      <c r="G36" s="175">
        <v>64.79159167806489</v>
      </c>
    </row>
    <row r="37" spans="1:7" x14ac:dyDescent="0.2">
      <c r="A37" s="176" t="s">
        <v>401</v>
      </c>
      <c r="B37" s="177">
        <v>816.05323738538743</v>
      </c>
      <c r="C37" s="177">
        <v>984.53110000531956</v>
      </c>
      <c r="D37" s="177">
        <v>1234.5966246910421</v>
      </c>
      <c r="E37" s="178">
        <v>823.35553173378412</v>
      </c>
      <c r="F37" s="178">
        <v>1073.0363652043602</v>
      </c>
      <c r="G37" s="179">
        <v>30.324789698662702</v>
      </c>
    </row>
    <row r="38" spans="1:7" x14ac:dyDescent="0.2">
      <c r="A38" s="4" t="s">
        <v>489</v>
      </c>
    </row>
    <row r="39" spans="1:7" x14ac:dyDescent="0.2">
      <c r="A39" s="4" t="s">
        <v>490</v>
      </c>
    </row>
    <row r="40" spans="1:7" x14ac:dyDescent="0.2">
      <c r="A40" s="4" t="s">
        <v>491</v>
      </c>
    </row>
    <row r="41" spans="1:7" x14ac:dyDescent="0.2">
      <c r="A41" s="4" t="s">
        <v>351</v>
      </c>
    </row>
  </sheetData>
  <conditionalFormatting sqref="B11:G11">
    <cfRule type="beginsWith" dxfId="7" priority="2" operator="beginsWith" text="#">
      <formula>LEFT(B11,LEN("#"))="#"</formula>
    </cfRule>
  </conditionalFormatting>
  <conditionalFormatting sqref="F31:G31">
    <cfRule type="beginsWith" dxfId="6" priority="1" operator="beginsWith" text="#">
      <formula>LEFT(F31,LEN("#"))="#"</formula>
    </cfRule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194A-9E04-4280-A74A-659526ACB8BB}">
  <sheetPr>
    <tabColor theme="0"/>
  </sheetPr>
  <dimension ref="A1:I44"/>
  <sheetViews>
    <sheetView showGridLines="0" workbookViewId="0"/>
  </sheetViews>
  <sheetFormatPr defaultRowHeight="14.25" x14ac:dyDescent="0.2"/>
  <cols>
    <col min="1" max="1" width="20.5" customWidth="1"/>
    <col min="2" max="4" width="13.25" customWidth="1"/>
    <col min="5" max="5" width="14" customWidth="1"/>
    <col min="6" max="6" width="13.75" customWidth="1"/>
    <col min="7" max="7" width="13.5" customWidth="1"/>
    <col min="9" max="9" width="19.25" customWidth="1"/>
  </cols>
  <sheetData>
    <row r="1" spans="1:9" ht="15" x14ac:dyDescent="0.25">
      <c r="A1" s="2" t="s">
        <v>492</v>
      </c>
      <c r="I1" s="312" t="str">
        <f>HYPERLINK("#'" &amp; Meta!$A$31 &amp;"'!$A$1", "Hyperlink to Index")</f>
        <v>Hyperlink to Index</v>
      </c>
    </row>
    <row r="2" spans="1:9" ht="48.75" thickBot="1" x14ac:dyDescent="0.25">
      <c r="A2" s="141" t="s">
        <v>75</v>
      </c>
      <c r="B2" s="140" t="s">
        <v>465</v>
      </c>
      <c r="C2" s="140" t="s">
        <v>466</v>
      </c>
      <c r="D2" s="140" t="s">
        <v>467</v>
      </c>
      <c r="E2" s="140" t="s">
        <v>468</v>
      </c>
      <c r="F2" s="140" t="s">
        <v>469</v>
      </c>
      <c r="G2" s="142" t="s">
        <v>470</v>
      </c>
    </row>
    <row r="3" spans="1:9" x14ac:dyDescent="0.2">
      <c r="A3" s="180" t="s">
        <v>493</v>
      </c>
      <c r="B3" s="181"/>
      <c r="C3" s="181"/>
      <c r="D3" s="181"/>
      <c r="E3" s="181"/>
      <c r="F3" s="181"/>
      <c r="G3" s="181"/>
    </row>
    <row r="4" spans="1:9" x14ac:dyDescent="0.2">
      <c r="A4" s="182" t="s">
        <v>472</v>
      </c>
      <c r="B4" s="183">
        <v>442.33144176468659</v>
      </c>
      <c r="C4" s="183">
        <v>230.1393782212219</v>
      </c>
      <c r="D4" s="183">
        <v>130.13550690611041</v>
      </c>
      <c r="E4" s="184">
        <v>89.898818181394446</v>
      </c>
      <c r="F4" s="184">
        <v>55.510402433451318</v>
      </c>
      <c r="G4" s="185">
        <v>-38.252355752392077</v>
      </c>
    </row>
    <row r="5" spans="1:9" x14ac:dyDescent="0.2">
      <c r="A5" s="186" t="s">
        <v>475</v>
      </c>
      <c r="B5" s="187">
        <v>313.43018621952297</v>
      </c>
      <c r="C5" s="187">
        <v>92.631240686589166</v>
      </c>
      <c r="D5" s="187">
        <v>60.827938969497026</v>
      </c>
      <c r="E5" s="188">
        <v>40.028274725164067</v>
      </c>
      <c r="F5" s="188">
        <v>17.370532488951916</v>
      </c>
      <c r="G5" s="189">
        <v>-56.604343783940791</v>
      </c>
    </row>
    <row r="6" spans="1:9" x14ac:dyDescent="0.2">
      <c r="A6" s="186" t="s">
        <v>473</v>
      </c>
      <c r="B6" s="187">
        <v>54.806433360971219</v>
      </c>
      <c r="C6" s="187">
        <v>75.992398194963855</v>
      </c>
      <c r="D6" s="187">
        <v>38.945269294563232</v>
      </c>
      <c r="E6" s="188">
        <v>28.659725911422147</v>
      </c>
      <c r="F6" s="188">
        <v>27.359375555028492</v>
      </c>
      <c r="G6" s="189">
        <v>-4.5372044394723527</v>
      </c>
    </row>
    <row r="7" spans="1:9" x14ac:dyDescent="0.2">
      <c r="A7" s="186" t="s">
        <v>474</v>
      </c>
      <c r="B7" s="187">
        <v>12.37767072641849</v>
      </c>
      <c r="C7" s="187">
        <v>24.987490419535138</v>
      </c>
      <c r="D7" s="187">
        <v>17.704581317852245</v>
      </c>
      <c r="E7" s="188">
        <v>10.883075480063267</v>
      </c>
      <c r="F7" s="188">
        <v>5.2130616746213887</v>
      </c>
      <c r="G7" s="189">
        <v>-52.099370401581716</v>
      </c>
    </row>
    <row r="8" spans="1:9" x14ac:dyDescent="0.2">
      <c r="A8" s="186" t="s">
        <v>476</v>
      </c>
      <c r="B8" s="187">
        <v>61.593827072933081</v>
      </c>
      <c r="C8" s="187">
        <v>36.268692085001405</v>
      </c>
      <c r="D8" s="187">
        <v>12.657717324197877</v>
      </c>
      <c r="E8" s="188">
        <v>10.327742064744951</v>
      </c>
      <c r="F8" s="188">
        <v>5.5674327148495228</v>
      </c>
      <c r="G8" s="189">
        <v>-46.092450024922137</v>
      </c>
    </row>
    <row r="9" spans="1:9" x14ac:dyDescent="0.2">
      <c r="A9" s="186" t="s">
        <v>477</v>
      </c>
      <c r="B9" s="187">
        <v>0.12332438484087022</v>
      </c>
      <c r="C9" s="187">
        <v>0.25955683513237959</v>
      </c>
      <c r="D9" s="187" t="s">
        <v>193</v>
      </c>
      <c r="E9" s="188" t="s">
        <v>193</v>
      </c>
      <c r="F9" s="188" t="s">
        <v>193</v>
      </c>
      <c r="G9" s="189" t="s">
        <v>193</v>
      </c>
    </row>
    <row r="10" spans="1:9" x14ac:dyDescent="0.2">
      <c r="A10" s="182" t="s">
        <v>478</v>
      </c>
      <c r="B10" s="183">
        <v>123.26071313493001</v>
      </c>
      <c r="C10" s="183">
        <v>119.41687643202989</v>
      </c>
      <c r="D10" s="183">
        <v>103.26203458617199</v>
      </c>
      <c r="E10" s="184">
        <v>71.164206309920601</v>
      </c>
      <c r="F10" s="184">
        <v>55.303090745210291</v>
      </c>
      <c r="G10" s="185">
        <v>-22.288052361091538</v>
      </c>
    </row>
    <row r="11" spans="1:9" x14ac:dyDescent="0.2">
      <c r="A11" s="186" t="s">
        <v>494</v>
      </c>
      <c r="B11" s="187">
        <v>28.558125877896511</v>
      </c>
      <c r="C11" s="187">
        <v>38.697191929422544</v>
      </c>
      <c r="D11" s="187">
        <v>45.077674034833606</v>
      </c>
      <c r="E11" s="188">
        <v>26.340354886780109</v>
      </c>
      <c r="F11" s="188">
        <v>29.424937195713191</v>
      </c>
      <c r="G11" s="189">
        <v>11.710481207226241</v>
      </c>
    </row>
    <row r="12" spans="1:9" x14ac:dyDescent="0.2">
      <c r="A12" s="186" t="s">
        <v>495</v>
      </c>
      <c r="B12" s="187">
        <v>21.880427573727523</v>
      </c>
      <c r="C12" s="187">
        <v>29.962699768735771</v>
      </c>
      <c r="D12" s="187">
        <v>37.320826185029247</v>
      </c>
      <c r="E12" s="188">
        <v>30.232836587830171</v>
      </c>
      <c r="F12" s="188">
        <v>15.060711889507443</v>
      </c>
      <c r="G12" s="189">
        <v>-50.184257948293428</v>
      </c>
    </row>
    <row r="13" spans="1:9" ht="15" thickBot="1" x14ac:dyDescent="0.25">
      <c r="A13" s="190" t="s">
        <v>496</v>
      </c>
      <c r="B13" s="191">
        <v>72.822159683305955</v>
      </c>
      <c r="C13" s="191">
        <v>50.756984733871569</v>
      </c>
      <c r="D13" s="191">
        <v>20.863534366309175</v>
      </c>
      <c r="E13" s="192">
        <v>14.591014835310329</v>
      </c>
      <c r="F13" s="192">
        <v>10.817441659989662</v>
      </c>
      <c r="G13" s="193">
        <v>-25.86230785118936</v>
      </c>
    </row>
    <row r="14" spans="1:9" ht="15.75" thickTop="1" thickBot="1" x14ac:dyDescent="0.25">
      <c r="A14" s="194" t="s">
        <v>402</v>
      </c>
      <c r="B14" s="195">
        <v>565.59215489961662</v>
      </c>
      <c r="C14" s="195">
        <v>349.55625465325181</v>
      </c>
      <c r="D14" s="195">
        <v>233.39754149228241</v>
      </c>
      <c r="E14" s="196">
        <v>161.06302449131505</v>
      </c>
      <c r="F14" s="196">
        <v>110.81349317866162</v>
      </c>
      <c r="G14" s="197">
        <v>-31.198676090528167</v>
      </c>
    </row>
    <row r="15" spans="1:9" x14ac:dyDescent="0.2">
      <c r="A15" s="180" t="s">
        <v>456</v>
      </c>
      <c r="B15" s="198"/>
      <c r="C15" s="198"/>
      <c r="D15" s="198"/>
      <c r="E15" s="199"/>
      <c r="F15" s="199"/>
      <c r="G15" s="200"/>
    </row>
    <row r="16" spans="1:9" x14ac:dyDescent="0.2">
      <c r="A16" s="182" t="s">
        <v>497</v>
      </c>
      <c r="B16" s="183">
        <v>442.33144176468619</v>
      </c>
      <c r="C16" s="183">
        <v>230.1393782212219</v>
      </c>
      <c r="D16" s="183">
        <v>130.13550690611055</v>
      </c>
      <c r="E16" s="184">
        <v>89.898818181394546</v>
      </c>
      <c r="F16" s="184">
        <v>55.510402433451198</v>
      </c>
      <c r="G16" s="185">
        <v>-38.252355752392276</v>
      </c>
    </row>
    <row r="17" spans="1:7" x14ac:dyDescent="0.2">
      <c r="A17" s="186" t="s">
        <v>442</v>
      </c>
      <c r="B17" s="187">
        <v>299.13542195826187</v>
      </c>
      <c r="C17" s="187">
        <v>151.6866145664614</v>
      </c>
      <c r="D17" s="187">
        <v>66.461294309983714</v>
      </c>
      <c r="E17" s="188">
        <v>47.377445964367844</v>
      </c>
      <c r="F17" s="188">
        <v>28.686009422319241</v>
      </c>
      <c r="G17" s="189">
        <v>-39.452182703361139</v>
      </c>
    </row>
    <row r="18" spans="1:7" x14ac:dyDescent="0.2">
      <c r="A18" s="186" t="s">
        <v>498</v>
      </c>
      <c r="B18" s="187">
        <v>36.687301419183498</v>
      </c>
      <c r="C18" s="187">
        <v>56.822256510685477</v>
      </c>
      <c r="D18" s="187">
        <v>45.692832089617099</v>
      </c>
      <c r="E18" s="188">
        <v>29.5439713849321</v>
      </c>
      <c r="F18" s="188">
        <v>13.016885623251</v>
      </c>
      <c r="G18" s="189">
        <v>-55.940636911495858</v>
      </c>
    </row>
    <row r="19" spans="1:7" x14ac:dyDescent="0.2">
      <c r="A19" s="201" t="s">
        <v>458</v>
      </c>
      <c r="B19" s="202">
        <v>5.4031993526385289</v>
      </c>
      <c r="C19" s="202">
        <v>4.6077031673918132</v>
      </c>
      <c r="D19" s="202">
        <v>6.064581729933292</v>
      </c>
      <c r="E19" s="202">
        <v>4.4176161956949782</v>
      </c>
      <c r="F19" s="202">
        <v>4.9984637086153763</v>
      </c>
      <c r="G19" s="203">
        <v>13.148437691043435</v>
      </c>
    </row>
    <row r="20" spans="1:7" x14ac:dyDescent="0.2">
      <c r="A20" s="201" t="s">
        <v>460</v>
      </c>
      <c r="B20" s="202">
        <v>2.9414295482317776</v>
      </c>
      <c r="C20" s="202">
        <v>3.7119473591734988</v>
      </c>
      <c r="D20" s="202">
        <v>3.7679800477291638</v>
      </c>
      <c r="E20" s="202">
        <v>2.87130491187756</v>
      </c>
      <c r="F20" s="202">
        <v>2.5397032140873814</v>
      </c>
      <c r="G20" s="203">
        <v>-11.548815189165772</v>
      </c>
    </row>
    <row r="21" spans="1:7" x14ac:dyDescent="0.2">
      <c r="A21" s="201" t="s">
        <v>499</v>
      </c>
      <c r="B21" s="202">
        <v>8.4773207272312128</v>
      </c>
      <c r="C21" s="202">
        <v>3.4657814018459332</v>
      </c>
      <c r="D21" s="202">
        <v>2.264460489000895</v>
      </c>
      <c r="E21" s="202">
        <v>1.7969923082744237</v>
      </c>
      <c r="F21" s="202">
        <v>1.0591712554366184</v>
      </c>
      <c r="G21" s="203">
        <v>-41.058665050508978</v>
      </c>
    </row>
    <row r="22" spans="1:7" x14ac:dyDescent="0.2">
      <c r="A22" s="201" t="s">
        <v>450</v>
      </c>
      <c r="B22" s="202">
        <v>0.7942219133713152</v>
      </c>
      <c r="C22" s="202">
        <v>0.96107877650224849</v>
      </c>
      <c r="D22" s="202">
        <v>1.3901953420998867</v>
      </c>
      <c r="E22" s="202">
        <v>0.79404995280681501</v>
      </c>
      <c r="F22" s="202">
        <v>1.1180016100993486</v>
      </c>
      <c r="G22" s="203">
        <v>40.797390157562049</v>
      </c>
    </row>
    <row r="23" spans="1:7" x14ac:dyDescent="0.2">
      <c r="A23" s="201" t="s">
        <v>500</v>
      </c>
      <c r="B23" s="202">
        <v>0.52368826220499376</v>
      </c>
      <c r="C23" s="202">
        <v>1.3807331018071221</v>
      </c>
      <c r="D23" s="202">
        <v>0.71354595314916613</v>
      </c>
      <c r="E23" s="202">
        <v>0.4684007360954936</v>
      </c>
      <c r="F23" s="202">
        <v>0.72757617151430132</v>
      </c>
      <c r="G23" s="203">
        <v>55.331987216597625</v>
      </c>
    </row>
    <row r="24" spans="1:7" x14ac:dyDescent="0.2">
      <c r="A24" s="201" t="s">
        <v>501</v>
      </c>
      <c r="B24" s="202">
        <v>0.33572213747032575</v>
      </c>
      <c r="C24" s="202">
        <v>0.82320608698011999</v>
      </c>
      <c r="D24" s="202">
        <v>0.68044354448283917</v>
      </c>
      <c r="E24" s="202">
        <v>0.41319257640037776</v>
      </c>
      <c r="F24" s="202">
        <v>0.39274249696056096</v>
      </c>
      <c r="G24" s="203">
        <v>-4.9492852988725966</v>
      </c>
    </row>
    <row r="25" spans="1:7" x14ac:dyDescent="0.2">
      <c r="A25" s="201" t="s">
        <v>502</v>
      </c>
      <c r="B25" s="202">
        <v>0.72623576096024711</v>
      </c>
      <c r="C25" s="202">
        <v>0.54922440603330303</v>
      </c>
      <c r="D25" s="202">
        <v>0.48501697679599998</v>
      </c>
      <c r="E25" s="202">
        <v>0.30864716705199996</v>
      </c>
      <c r="F25" s="202">
        <v>0.36381784816254503</v>
      </c>
      <c r="G25" s="203">
        <v>17.875000000000018</v>
      </c>
    </row>
    <row r="26" spans="1:7" x14ac:dyDescent="0.2">
      <c r="A26" s="201" t="s">
        <v>503</v>
      </c>
      <c r="B26" s="202">
        <v>1.5017073589331531</v>
      </c>
      <c r="C26" s="202">
        <v>1.5619685136774346</v>
      </c>
      <c r="D26" s="202">
        <v>0.4298727511569162</v>
      </c>
      <c r="E26" s="202">
        <v>0.27665147894181619</v>
      </c>
      <c r="F26" s="202">
        <v>0.32391197408534317</v>
      </c>
      <c r="G26" s="204">
        <v>17.08304445878872</v>
      </c>
    </row>
    <row r="27" spans="1:7" x14ac:dyDescent="0.2">
      <c r="A27" s="201" t="s">
        <v>451</v>
      </c>
      <c r="B27" s="202">
        <v>85.805193326199273</v>
      </c>
      <c r="C27" s="202">
        <v>4.5688643306635672</v>
      </c>
      <c r="D27" s="202">
        <v>2.1852836721615705</v>
      </c>
      <c r="E27" s="202">
        <v>1.6305455049511446</v>
      </c>
      <c r="F27" s="202">
        <v>2.2841191089194854</v>
      </c>
      <c r="G27" s="203">
        <v>40.083125676883434</v>
      </c>
    </row>
    <row r="28" spans="1:7" x14ac:dyDescent="0.2">
      <c r="A28" s="205" t="s">
        <v>504</v>
      </c>
      <c r="B28" s="206">
        <v>123.26071313493</v>
      </c>
      <c r="C28" s="206">
        <v>119.41687643202994</v>
      </c>
      <c r="D28" s="206">
        <v>103.26203458617198</v>
      </c>
      <c r="E28" s="206">
        <v>71.164206309920615</v>
      </c>
      <c r="F28" s="206">
        <v>55.303090745210326</v>
      </c>
      <c r="G28" s="207">
        <v>-22.288052361091502</v>
      </c>
    </row>
    <row r="29" spans="1:7" x14ac:dyDescent="0.2">
      <c r="A29" s="186" t="s">
        <v>442</v>
      </c>
      <c r="B29" s="187">
        <v>106.87723649083304</v>
      </c>
      <c r="C29" s="187">
        <v>102.49704376414311</v>
      </c>
      <c r="D29" s="187">
        <v>83.615006573326795</v>
      </c>
      <c r="E29" s="188">
        <v>58.378268134038848</v>
      </c>
      <c r="F29" s="188">
        <v>42.153376608995828</v>
      </c>
      <c r="G29" s="189">
        <v>-27.792690745450031</v>
      </c>
    </row>
    <row r="30" spans="1:7" x14ac:dyDescent="0.2">
      <c r="A30" s="186" t="s">
        <v>458</v>
      </c>
      <c r="B30" s="187">
        <v>7.3207977460611389</v>
      </c>
      <c r="C30" s="187">
        <v>9.946527539473788</v>
      </c>
      <c r="D30" s="187">
        <v>10.37210127651819</v>
      </c>
      <c r="E30" s="188">
        <v>7.2027622508899718</v>
      </c>
      <c r="F30" s="188">
        <v>7.324999756778297</v>
      </c>
      <c r="G30" s="189">
        <v>1.6970920548324608</v>
      </c>
    </row>
    <row r="31" spans="1:7" x14ac:dyDescent="0.2">
      <c r="A31" s="186" t="s">
        <v>505</v>
      </c>
      <c r="B31" s="187">
        <v>5.2834200009735124</v>
      </c>
      <c r="C31" s="187">
        <v>3.7674487336773148</v>
      </c>
      <c r="D31" s="187">
        <v>4.8566910416752851</v>
      </c>
      <c r="E31" s="188">
        <v>2.9175953730674999</v>
      </c>
      <c r="F31" s="188">
        <v>2.8037045684253097</v>
      </c>
      <c r="G31" s="189">
        <v>-3.9035846332059365</v>
      </c>
    </row>
    <row r="32" spans="1:7" x14ac:dyDescent="0.2">
      <c r="A32" s="186" t="s">
        <v>441</v>
      </c>
      <c r="B32" s="187">
        <v>1.1393621986819711</v>
      </c>
      <c r="C32" s="187">
        <v>1.2254527120632617</v>
      </c>
      <c r="D32" s="187">
        <v>1.3608782704751905</v>
      </c>
      <c r="E32" s="188">
        <v>1.0170475310018841</v>
      </c>
      <c r="F32" s="188">
        <v>1.0910963956229041</v>
      </c>
      <c r="G32" s="189">
        <v>7.2807673549017959</v>
      </c>
    </row>
    <row r="33" spans="1:7" x14ac:dyDescent="0.2">
      <c r="A33" s="186" t="s">
        <v>445</v>
      </c>
      <c r="B33" s="187">
        <v>0.82660781968555774</v>
      </c>
      <c r="C33" s="187">
        <v>0.1447312704985482</v>
      </c>
      <c r="D33" s="187">
        <v>0.90667089481884711</v>
      </c>
      <c r="E33" s="188">
        <v>0.22092743755320002</v>
      </c>
      <c r="F33" s="188">
        <v>0.67762162752693511</v>
      </c>
      <c r="G33" s="189">
        <v>206.71682749398735</v>
      </c>
    </row>
    <row r="34" spans="1:7" x14ac:dyDescent="0.2">
      <c r="A34" s="186" t="s">
        <v>502</v>
      </c>
      <c r="B34" s="187">
        <v>0.25228378510306121</v>
      </c>
      <c r="C34" s="187">
        <v>0.44118687445199423</v>
      </c>
      <c r="D34" s="187">
        <v>0.40260377394787217</v>
      </c>
      <c r="E34" s="188">
        <v>0.2134714038462722</v>
      </c>
      <c r="F34" s="188">
        <v>0.1582301748118296</v>
      </c>
      <c r="G34" s="189">
        <v>-25.877577998326938</v>
      </c>
    </row>
    <row r="35" spans="1:7" x14ac:dyDescent="0.2">
      <c r="A35" s="186" t="s">
        <v>444</v>
      </c>
      <c r="B35" s="187">
        <v>0.11505043614125481</v>
      </c>
      <c r="C35" s="187">
        <v>8.8912430337194006E-3</v>
      </c>
      <c r="D35" s="187">
        <v>0.36217099506406025</v>
      </c>
      <c r="E35" s="188">
        <v>0.35366997023439939</v>
      </c>
      <c r="F35" s="188">
        <v>8.4836083109485802E-2</v>
      </c>
      <c r="G35" s="189">
        <v>-76.012641657627995</v>
      </c>
    </row>
    <row r="36" spans="1:7" x14ac:dyDescent="0.2">
      <c r="A36" s="186" t="s">
        <v>487</v>
      </c>
      <c r="B36" s="187">
        <v>0.18330334788956099</v>
      </c>
      <c r="C36" s="187">
        <v>0.26679461119974884</v>
      </c>
      <c r="D36" s="187">
        <v>0.3512581130861504</v>
      </c>
      <c r="E36" s="188">
        <v>0.16138498978362537</v>
      </c>
      <c r="F36" s="188">
        <v>0.22376258224483461</v>
      </c>
      <c r="G36" s="189">
        <v>38.651421389833793</v>
      </c>
    </row>
    <row r="37" spans="1:7" x14ac:dyDescent="0.2">
      <c r="A37" s="186" t="s">
        <v>501</v>
      </c>
      <c r="B37" s="187">
        <v>0.13776686763628201</v>
      </c>
      <c r="C37" s="187">
        <v>0.36445498410024524</v>
      </c>
      <c r="D37" s="187">
        <v>0.30817537781093446</v>
      </c>
      <c r="E37" s="188">
        <v>0.25558190054527363</v>
      </c>
      <c r="F37" s="188">
        <v>0.2409608433174964</v>
      </c>
      <c r="G37" s="189">
        <v>-5.7206935219527688</v>
      </c>
    </row>
    <row r="38" spans="1:7" x14ac:dyDescent="0.2">
      <c r="A38" s="186" t="s">
        <v>503</v>
      </c>
      <c r="B38" s="187">
        <v>0.47342066180533227</v>
      </c>
      <c r="C38" s="187">
        <v>0.56020563131248891</v>
      </c>
      <c r="D38" s="187">
        <v>0.183369486568215</v>
      </c>
      <c r="E38" s="188">
        <v>0.16881897726433501</v>
      </c>
      <c r="F38" s="188">
        <v>0.16295909033559058</v>
      </c>
      <c r="G38" s="189">
        <v>-3.4711067580803223</v>
      </c>
    </row>
    <row r="39" spans="1:7" ht="15" thickBot="1" x14ac:dyDescent="0.25">
      <c r="A39" s="186" t="s">
        <v>451</v>
      </c>
      <c r="B39" s="187">
        <v>0.65146378011927775</v>
      </c>
      <c r="C39" s="187">
        <v>0.19413906807570797</v>
      </c>
      <c r="D39" s="187">
        <v>0.54310878288043007</v>
      </c>
      <c r="E39" s="188">
        <v>0.27467834169530558</v>
      </c>
      <c r="F39" s="188">
        <v>0.38154301404181701</v>
      </c>
      <c r="G39" s="189">
        <v>38.905387183767836</v>
      </c>
    </row>
    <row r="40" spans="1:7" ht="15" thickTop="1" x14ac:dyDescent="0.2">
      <c r="A40" s="208" t="s">
        <v>402</v>
      </c>
      <c r="B40" s="209">
        <v>565.59215489961662</v>
      </c>
      <c r="C40" s="209">
        <v>349.55625465325181</v>
      </c>
      <c r="D40" s="209">
        <v>233.39754149228241</v>
      </c>
      <c r="E40" s="210">
        <v>161.06302449131505</v>
      </c>
      <c r="F40" s="210">
        <v>110.81349317866162</v>
      </c>
      <c r="G40" s="211">
        <v>-31.198676090528167</v>
      </c>
    </row>
    <row r="41" spans="1:7" x14ac:dyDescent="0.2">
      <c r="A41" s="4" t="s">
        <v>506</v>
      </c>
    </row>
    <row r="42" spans="1:7" x14ac:dyDescent="0.2">
      <c r="A42" s="4" t="s">
        <v>490</v>
      </c>
    </row>
    <row r="43" spans="1:7" x14ac:dyDescent="0.2">
      <c r="A43" s="4" t="s">
        <v>491</v>
      </c>
    </row>
    <row r="44" spans="1:7" x14ac:dyDescent="0.2">
      <c r="A44" s="4" t="s">
        <v>351</v>
      </c>
    </row>
  </sheetData>
  <conditionalFormatting sqref="B13:G13 B15:G17 B18:E28 B29:G30 B31:E31 B32:G36 B40:G40">
    <cfRule type="beginsWith" dxfId="5" priority="1" operator="beginsWith" text="#">
      <formula>LEFT(B13,LEN("#"))="#"</formula>
    </cfRule>
  </conditionalFormatting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C8EF-04C4-4AE6-B53E-A4F92A6BE745}">
  <sheetPr>
    <tabColor theme="0"/>
  </sheetPr>
  <dimension ref="A1:I23"/>
  <sheetViews>
    <sheetView showGridLines="0" workbookViewId="0"/>
  </sheetViews>
  <sheetFormatPr defaultRowHeight="14.25" x14ac:dyDescent="0.2"/>
  <cols>
    <col min="1" max="1" width="24" customWidth="1"/>
    <col min="2" max="4" width="16.75" customWidth="1"/>
    <col min="5" max="7" width="17.125" customWidth="1"/>
    <col min="9" max="9" width="19.25" customWidth="1"/>
  </cols>
  <sheetData>
    <row r="1" spans="1:9" ht="15" x14ac:dyDescent="0.25">
      <c r="A1" s="2" t="s">
        <v>507</v>
      </c>
      <c r="I1" s="312" t="str">
        <f>HYPERLINK("#'" &amp; Meta!$A$31 &amp;"'!$A$1", "Hyperlink to Index")</f>
        <v>Hyperlink to Index</v>
      </c>
    </row>
    <row r="2" spans="1:9" ht="48.75" thickBot="1" x14ac:dyDescent="0.25">
      <c r="A2" s="365" t="s">
        <v>75</v>
      </c>
      <c r="B2" s="249" t="s">
        <v>386</v>
      </c>
      <c r="C2" s="249" t="s">
        <v>387</v>
      </c>
      <c r="D2" s="249" t="s">
        <v>388</v>
      </c>
      <c r="E2" s="249" t="s">
        <v>389</v>
      </c>
      <c r="F2" s="249" t="s">
        <v>390</v>
      </c>
      <c r="G2" s="250" t="s">
        <v>508</v>
      </c>
    </row>
    <row r="3" spans="1:9" x14ac:dyDescent="0.2">
      <c r="A3" s="145" t="s">
        <v>471</v>
      </c>
      <c r="B3" s="146"/>
      <c r="C3" s="146"/>
      <c r="D3" s="146"/>
      <c r="E3" s="146"/>
      <c r="F3" s="146"/>
      <c r="G3" s="146"/>
    </row>
    <row r="4" spans="1:9" x14ac:dyDescent="0.2">
      <c r="A4" s="147" t="s">
        <v>509</v>
      </c>
      <c r="B4" s="366">
        <v>118.18719966302341</v>
      </c>
      <c r="C4" s="366">
        <v>170.01127024754382</v>
      </c>
      <c r="D4" s="366">
        <v>160.50808349882351</v>
      </c>
      <c r="E4" s="367">
        <v>115.0915876271134</v>
      </c>
      <c r="F4" s="367">
        <v>105.2811514420832</v>
      </c>
      <c r="G4" s="368">
        <v>-8.5240254194903891</v>
      </c>
    </row>
    <row r="5" spans="1:9" ht="15" thickBot="1" x14ac:dyDescent="0.25">
      <c r="A5" s="151" t="s">
        <v>510</v>
      </c>
      <c r="B5" s="369">
        <v>118.18719966302341</v>
      </c>
      <c r="C5" s="369">
        <v>170.01127024754382</v>
      </c>
      <c r="D5" s="369">
        <v>160.50808349882351</v>
      </c>
      <c r="E5" s="370">
        <v>115.0915876271134</v>
      </c>
      <c r="F5" s="370">
        <v>105.2811514420832</v>
      </c>
      <c r="G5" s="371">
        <v>-8.5240254194903891</v>
      </c>
    </row>
    <row r="6" spans="1:9" ht="15.75" thickTop="1" thickBot="1" x14ac:dyDescent="0.25">
      <c r="A6" s="372" t="s">
        <v>401</v>
      </c>
      <c r="B6" s="373">
        <v>118.18719966302341</v>
      </c>
      <c r="C6" s="373">
        <v>170.01127024754382</v>
      </c>
      <c r="D6" s="373">
        <v>160.50808349882351</v>
      </c>
      <c r="E6" s="374">
        <v>115.0915876271134</v>
      </c>
      <c r="F6" s="374">
        <v>105.2811514420832</v>
      </c>
      <c r="G6" s="375">
        <v>-8.5240254194903891</v>
      </c>
    </row>
    <row r="7" spans="1:9" x14ac:dyDescent="0.2">
      <c r="A7" s="376" t="s">
        <v>440</v>
      </c>
      <c r="B7" s="377"/>
      <c r="C7" s="377"/>
      <c r="D7" s="377"/>
      <c r="E7" s="378"/>
      <c r="F7" s="378"/>
      <c r="G7" s="379"/>
    </row>
    <row r="8" spans="1:9" x14ac:dyDescent="0.2">
      <c r="A8" s="217" t="s">
        <v>442</v>
      </c>
      <c r="B8" s="369">
        <v>35.184579933844375</v>
      </c>
      <c r="C8" s="369">
        <v>59.256208386850375</v>
      </c>
      <c r="D8" s="369">
        <v>67.771223751669112</v>
      </c>
      <c r="E8" s="370">
        <v>48.64215639145749</v>
      </c>
      <c r="F8" s="370">
        <v>25.816748195612099</v>
      </c>
      <c r="G8" s="371">
        <v>-46.925156878641126</v>
      </c>
    </row>
    <row r="9" spans="1:9" x14ac:dyDescent="0.2">
      <c r="A9" s="217" t="s">
        <v>486</v>
      </c>
      <c r="B9" s="369">
        <v>20.879498038713635</v>
      </c>
      <c r="C9" s="369">
        <v>44.889509494062963</v>
      </c>
      <c r="D9" s="369">
        <v>30.100967085707197</v>
      </c>
      <c r="E9" s="370">
        <v>20.459025798416057</v>
      </c>
      <c r="F9" s="370">
        <v>25.502192639933678</v>
      </c>
      <c r="G9" s="371">
        <v>24.650083005946776</v>
      </c>
    </row>
    <row r="10" spans="1:9" x14ac:dyDescent="0.2">
      <c r="A10" s="217" t="s">
        <v>511</v>
      </c>
      <c r="B10" s="369">
        <v>12.138976235156209</v>
      </c>
      <c r="C10" s="369">
        <v>14.312784846571304</v>
      </c>
      <c r="D10" s="369">
        <v>10.917692464470761</v>
      </c>
      <c r="E10" s="370">
        <v>5.8613199334485699</v>
      </c>
      <c r="F10" s="370">
        <v>13.139348000646788</v>
      </c>
      <c r="G10" s="371">
        <v>124.17046245274848</v>
      </c>
    </row>
    <row r="11" spans="1:9" x14ac:dyDescent="0.2">
      <c r="A11" s="217" t="s">
        <v>487</v>
      </c>
      <c r="B11" s="369">
        <v>3.7258607325396795</v>
      </c>
      <c r="C11" s="369">
        <v>8.3141103099167299</v>
      </c>
      <c r="D11" s="369">
        <v>8.7520122966622491</v>
      </c>
      <c r="E11" s="370">
        <v>7.0835494872387654</v>
      </c>
      <c r="F11" s="370">
        <v>7.3946129206842581</v>
      </c>
      <c r="G11" s="371">
        <v>4.3913497605386098</v>
      </c>
    </row>
    <row r="12" spans="1:9" x14ac:dyDescent="0.2">
      <c r="A12" s="217" t="s">
        <v>512</v>
      </c>
      <c r="B12" s="380">
        <v>6.2772660835035747</v>
      </c>
      <c r="C12" s="380">
        <v>1.702420611667069</v>
      </c>
      <c r="D12" s="380">
        <v>5.5970518197734087</v>
      </c>
      <c r="E12" s="381">
        <v>5.4970501376485608</v>
      </c>
      <c r="F12" s="381" t="s">
        <v>193</v>
      </c>
      <c r="G12" s="382" t="s">
        <v>193</v>
      </c>
    </row>
    <row r="13" spans="1:9" x14ac:dyDescent="0.2">
      <c r="A13" s="217" t="s">
        <v>459</v>
      </c>
      <c r="B13" s="380">
        <v>2.0398006253489882</v>
      </c>
      <c r="C13" s="380">
        <v>4.7894963487854412</v>
      </c>
      <c r="D13" s="380">
        <v>3.6391551294469084</v>
      </c>
      <c r="E13" s="381">
        <v>2.0927402283662722</v>
      </c>
      <c r="F13" s="370">
        <v>2.8405371985677199</v>
      </c>
      <c r="G13" s="371">
        <v>35.732909420163736</v>
      </c>
    </row>
    <row r="14" spans="1:9" x14ac:dyDescent="0.2">
      <c r="A14" s="217" t="s">
        <v>444</v>
      </c>
      <c r="B14" s="380">
        <v>7.8710032091611515</v>
      </c>
      <c r="C14" s="380">
        <v>2.5299058711561035</v>
      </c>
      <c r="D14" s="380">
        <v>3.6118133996913442</v>
      </c>
      <c r="E14" s="381">
        <v>3.292610499526166</v>
      </c>
      <c r="F14" s="370">
        <v>3.4749857012919487</v>
      </c>
      <c r="G14" s="371">
        <v>5.5389242606141309</v>
      </c>
    </row>
    <row r="15" spans="1:9" x14ac:dyDescent="0.2">
      <c r="A15" s="217" t="s">
        <v>513</v>
      </c>
      <c r="B15" s="380">
        <v>3.6476848143706491</v>
      </c>
      <c r="C15" s="380">
        <v>0.93507745730073888</v>
      </c>
      <c r="D15" s="380">
        <v>3.4587376325692842</v>
      </c>
      <c r="E15" s="381">
        <v>3.4587376325692842</v>
      </c>
      <c r="F15" s="370">
        <v>3.0696151259537148</v>
      </c>
      <c r="G15" s="371">
        <v>-11.250419891679208</v>
      </c>
    </row>
    <row r="16" spans="1:9" x14ac:dyDescent="0.2">
      <c r="A16" s="217" t="s">
        <v>514</v>
      </c>
      <c r="B16" s="380">
        <v>1.0186106084407411</v>
      </c>
      <c r="C16" s="380">
        <v>2.12989914265671</v>
      </c>
      <c r="D16" s="380">
        <v>3.0197267206450054</v>
      </c>
      <c r="E16" s="381">
        <v>1.9085373944470161</v>
      </c>
      <c r="F16" s="370">
        <v>2.189507729104939</v>
      </c>
      <c r="G16" s="371">
        <v>14.721762092554226</v>
      </c>
    </row>
    <row r="17" spans="1:7" x14ac:dyDescent="0.2">
      <c r="A17" s="217" t="s">
        <v>505</v>
      </c>
      <c r="B17" s="380">
        <v>7.7686954917738982</v>
      </c>
      <c r="C17" s="380">
        <v>9.3394824959385243</v>
      </c>
      <c r="D17" s="380">
        <v>2.745156405458165</v>
      </c>
      <c r="E17" s="381">
        <v>2.5951560868935148</v>
      </c>
      <c r="F17" s="370">
        <v>6.295011090986451</v>
      </c>
      <c r="G17" s="371">
        <v>142.56772541653868</v>
      </c>
    </row>
    <row r="18" spans="1:7" ht="15" thickBot="1" x14ac:dyDescent="0.25">
      <c r="A18" s="217" t="s">
        <v>451</v>
      </c>
      <c r="B18" s="380">
        <v>17.635223890170419</v>
      </c>
      <c r="C18" s="380">
        <v>21.812375282637809</v>
      </c>
      <c r="D18" s="380">
        <v>20.894546792730036</v>
      </c>
      <c r="E18" s="381">
        <v>14.200704037101614</v>
      </c>
      <c r="F18" s="381">
        <v>15.558592839301648</v>
      </c>
      <c r="G18" s="382">
        <v>9.5621231077862809</v>
      </c>
    </row>
    <row r="19" spans="1:7" ht="15" thickTop="1" x14ac:dyDescent="0.2">
      <c r="A19" s="383" t="s">
        <v>401</v>
      </c>
      <c r="B19" s="384">
        <v>118.18719966302331</v>
      </c>
      <c r="C19" s="384">
        <v>170.01127024754376</v>
      </c>
      <c r="D19" s="384">
        <v>160.50808349882348</v>
      </c>
      <c r="E19" s="385">
        <v>115.0915876271133</v>
      </c>
      <c r="F19" s="385">
        <v>105.28115144208324</v>
      </c>
      <c r="G19" s="386">
        <v>-8.5240254194902665</v>
      </c>
    </row>
    <row r="20" spans="1:7" x14ac:dyDescent="0.2">
      <c r="A20" s="4" t="s">
        <v>506</v>
      </c>
      <c r="E20" s="318"/>
      <c r="F20" s="318"/>
    </row>
    <row r="21" spans="1:7" x14ac:dyDescent="0.2">
      <c r="A21" s="4" t="s">
        <v>490</v>
      </c>
    </row>
    <row r="22" spans="1:7" x14ac:dyDescent="0.2">
      <c r="A22" s="4" t="s">
        <v>515</v>
      </c>
    </row>
    <row r="23" spans="1:7" x14ac:dyDescent="0.2">
      <c r="A23" s="4" t="s">
        <v>351</v>
      </c>
    </row>
  </sheetData>
  <conditionalFormatting sqref="B11:G11">
    <cfRule type="beginsWith" dxfId="4" priority="1" operator="beginsWith" text="#">
      <formula>LEFT(B11,LEN("#"))="#"</formula>
    </cfRule>
  </conditionalFormatting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E2F8-FB51-4BE4-A8EC-26AB3E568132}">
  <sheetPr>
    <tabColor theme="0"/>
  </sheetPr>
  <dimension ref="A1:I24"/>
  <sheetViews>
    <sheetView showGridLines="0" workbookViewId="0"/>
  </sheetViews>
  <sheetFormatPr defaultRowHeight="14.25" x14ac:dyDescent="0.2"/>
  <cols>
    <col min="1" max="1" width="24.375" customWidth="1"/>
    <col min="2" max="2" width="17.25" customWidth="1"/>
    <col min="3" max="3" width="17.125" customWidth="1"/>
    <col min="4" max="4" width="17.375" customWidth="1"/>
    <col min="5" max="5" width="19" customWidth="1"/>
    <col min="6" max="6" width="18.75" customWidth="1"/>
    <col min="7" max="7" width="16.25" customWidth="1"/>
    <col min="9" max="9" width="19.25" customWidth="1"/>
  </cols>
  <sheetData>
    <row r="1" spans="1:9" ht="15" x14ac:dyDescent="0.25">
      <c r="A1" s="2" t="s">
        <v>516</v>
      </c>
      <c r="I1" s="312" t="str">
        <f>HYPERLINK("#'" &amp; Meta!$A$31 &amp;"'!$A$1", "Hyperlink to Index")</f>
        <v>Hyperlink to Index</v>
      </c>
    </row>
    <row r="2" spans="1:9" ht="36.75" thickBot="1" x14ac:dyDescent="0.25">
      <c r="A2" s="141" t="s">
        <v>75</v>
      </c>
      <c r="B2" s="140" t="s">
        <v>386</v>
      </c>
      <c r="C2" s="140" t="s">
        <v>387</v>
      </c>
      <c r="D2" s="140" t="s">
        <v>388</v>
      </c>
      <c r="E2" s="140" t="s">
        <v>389</v>
      </c>
      <c r="F2" s="140" t="s">
        <v>390</v>
      </c>
      <c r="G2" s="142" t="s">
        <v>508</v>
      </c>
    </row>
    <row r="3" spans="1:9" x14ac:dyDescent="0.2">
      <c r="A3" s="145" t="s">
        <v>517</v>
      </c>
      <c r="B3" s="146"/>
      <c r="C3" s="146"/>
      <c r="D3" s="146"/>
      <c r="E3" s="146"/>
      <c r="F3" s="146"/>
      <c r="G3" s="146"/>
    </row>
    <row r="4" spans="1:9" x14ac:dyDescent="0.2">
      <c r="A4" s="147" t="s">
        <v>509</v>
      </c>
      <c r="B4" s="212">
        <v>117.12786526551265</v>
      </c>
      <c r="C4" s="212">
        <v>182.60339123025253</v>
      </c>
      <c r="D4" s="212">
        <v>128.1440095624051</v>
      </c>
      <c r="E4" s="212">
        <v>68.342591387315721</v>
      </c>
      <c r="F4" s="212">
        <v>43.765522333545405</v>
      </c>
      <c r="G4" s="212">
        <v>-35.961570310504477</v>
      </c>
    </row>
    <row r="5" spans="1:9" x14ac:dyDescent="0.2">
      <c r="A5" s="151" t="s">
        <v>510</v>
      </c>
      <c r="B5" s="213">
        <v>71.093649567532495</v>
      </c>
      <c r="C5" s="213">
        <v>162.69241036476714</v>
      </c>
      <c r="D5" s="213">
        <v>116.69224285855802</v>
      </c>
      <c r="E5" s="213">
        <v>62.932945718131037</v>
      </c>
      <c r="F5" s="213">
        <v>39.676359634536681</v>
      </c>
      <c r="G5" s="213">
        <v>-36.954548715640541</v>
      </c>
    </row>
    <row r="6" spans="1:9" ht="15" thickBot="1" x14ac:dyDescent="0.25">
      <c r="A6" s="151" t="s">
        <v>518</v>
      </c>
      <c r="B6" s="213">
        <v>46.034215697980159</v>
      </c>
      <c r="C6" s="213">
        <v>19.910980865485428</v>
      </c>
      <c r="D6" s="213">
        <v>11.451766703847056</v>
      </c>
      <c r="E6" s="213">
        <v>5.4096456691846742</v>
      </c>
      <c r="F6" s="213">
        <v>4.089162699008722</v>
      </c>
      <c r="G6" s="213">
        <v>-24.409786720374449</v>
      </c>
    </row>
    <row r="7" spans="1:9" ht="15.75" thickTop="1" thickBot="1" x14ac:dyDescent="0.25">
      <c r="A7" s="214" t="s">
        <v>402</v>
      </c>
      <c r="B7" s="215">
        <v>117.12786526551265</v>
      </c>
      <c r="C7" s="215">
        <v>182.60339123025253</v>
      </c>
      <c r="D7" s="215">
        <v>128.1440095624051</v>
      </c>
      <c r="E7" s="215">
        <v>68.342591387315721</v>
      </c>
      <c r="F7" s="215">
        <v>43.765522333545405</v>
      </c>
      <c r="G7" s="215">
        <v>-35.961570310504477</v>
      </c>
    </row>
    <row r="8" spans="1:9" x14ac:dyDescent="0.2">
      <c r="A8" s="216" t="s">
        <v>456</v>
      </c>
      <c r="B8" s="213"/>
      <c r="C8" s="213"/>
      <c r="D8" s="213"/>
      <c r="E8" s="213"/>
      <c r="F8" s="213"/>
      <c r="G8" s="213"/>
    </row>
    <row r="9" spans="1:9" x14ac:dyDescent="0.2">
      <c r="A9" s="217" t="s">
        <v>442</v>
      </c>
      <c r="B9" s="213">
        <v>63.21866480991639</v>
      </c>
      <c r="C9" s="213">
        <v>80.345374855387661</v>
      </c>
      <c r="D9" s="213">
        <v>40.322199422347751</v>
      </c>
      <c r="E9" s="213">
        <v>24.513443644905202</v>
      </c>
      <c r="F9" s="213">
        <v>7.7034430714138598</v>
      </c>
      <c r="G9" s="213">
        <v>-68.574618960094909</v>
      </c>
    </row>
    <row r="10" spans="1:9" x14ac:dyDescent="0.2">
      <c r="A10" s="217" t="s">
        <v>441</v>
      </c>
      <c r="B10" s="213">
        <v>26.067596771388367</v>
      </c>
      <c r="C10" s="213">
        <v>39.48498957247395</v>
      </c>
      <c r="D10" s="213">
        <v>38.627420032687851</v>
      </c>
      <c r="E10" s="213">
        <v>25.107878247043768</v>
      </c>
      <c r="F10" s="213">
        <v>11.402317018440094</v>
      </c>
      <c r="G10" s="213">
        <v>-54.586696230365007</v>
      </c>
    </row>
    <row r="11" spans="1:9" x14ac:dyDescent="0.2">
      <c r="A11" s="217" t="s">
        <v>458</v>
      </c>
      <c r="B11" s="213">
        <v>7.2311754272397284</v>
      </c>
      <c r="C11" s="213">
        <v>9.8004051521008826</v>
      </c>
      <c r="D11" s="213">
        <v>16.973477750143068</v>
      </c>
      <c r="E11" s="213">
        <v>6.9397287258830112</v>
      </c>
      <c r="F11" s="213">
        <v>10.794542244817018</v>
      </c>
      <c r="G11" s="213">
        <v>55.547034634895184</v>
      </c>
    </row>
    <row r="12" spans="1:9" x14ac:dyDescent="0.2">
      <c r="A12" s="217" t="s">
        <v>462</v>
      </c>
      <c r="B12" s="213">
        <v>3.6041876100425356</v>
      </c>
      <c r="C12" s="213">
        <v>6.7665842790347108</v>
      </c>
      <c r="D12" s="213">
        <v>16.157436686683788</v>
      </c>
      <c r="E12" s="213">
        <v>2.1572298492991657</v>
      </c>
      <c r="F12" s="213">
        <v>2.3413312705778182</v>
      </c>
      <c r="G12" s="213">
        <v>8.5341588119811629</v>
      </c>
    </row>
    <row r="13" spans="1:9" x14ac:dyDescent="0.2">
      <c r="A13" s="217" t="s">
        <v>503</v>
      </c>
      <c r="B13" s="218">
        <v>8.2207842250906946</v>
      </c>
      <c r="C13" s="218">
        <v>44.184892262532102</v>
      </c>
      <c r="D13" s="218">
        <v>10.383080297174741</v>
      </c>
      <c r="E13" s="218">
        <v>7.3036920791385871</v>
      </c>
      <c r="F13" s="218">
        <v>4.9940500541265296</v>
      </c>
      <c r="G13" s="218">
        <v>-31.622938097418551</v>
      </c>
    </row>
    <row r="14" spans="1:9" x14ac:dyDescent="0.2">
      <c r="A14" s="217" t="s">
        <v>505</v>
      </c>
      <c r="B14" s="218">
        <v>7.0082263507423352</v>
      </c>
      <c r="C14" s="218">
        <v>1.0010199245413995</v>
      </c>
      <c r="D14" s="218">
        <v>3.8063735506878142</v>
      </c>
      <c r="E14" s="218">
        <v>1.3416715981940686</v>
      </c>
      <c r="F14" s="218">
        <v>5.9010075498862111</v>
      </c>
      <c r="G14" s="218">
        <v>339.82503302813819</v>
      </c>
    </row>
    <row r="15" spans="1:9" x14ac:dyDescent="0.2">
      <c r="A15" s="217" t="s">
        <v>459</v>
      </c>
      <c r="B15" s="218" t="s">
        <v>193</v>
      </c>
      <c r="C15" s="219">
        <v>8.2433044451723794E-2</v>
      </c>
      <c r="D15" s="219">
        <v>0.45919864127210003</v>
      </c>
      <c r="E15" s="219">
        <v>0.20759387993655301</v>
      </c>
      <c r="F15" s="219">
        <v>1.6248068722666E-3</v>
      </c>
      <c r="G15" s="218">
        <v>-99.217314656499894</v>
      </c>
    </row>
    <row r="16" spans="1:9" x14ac:dyDescent="0.2">
      <c r="A16" s="217" t="s">
        <v>501</v>
      </c>
      <c r="B16" s="218">
        <v>5.6466999212163402E-2</v>
      </c>
      <c r="C16" s="165">
        <v>7.5001261593636006E-3</v>
      </c>
      <c r="D16" s="218">
        <v>0.39384921751670438</v>
      </c>
      <c r="E16" s="218">
        <v>0.33883726923492896</v>
      </c>
      <c r="F16" s="218">
        <v>5.0706320301400001E-2</v>
      </c>
      <c r="G16" s="218">
        <v>-85.035199812614664</v>
      </c>
    </row>
    <row r="17" spans="1:7" x14ac:dyDescent="0.2">
      <c r="A17" s="44" t="s">
        <v>444</v>
      </c>
      <c r="B17" s="220">
        <v>1.7989720593887999E-3</v>
      </c>
      <c r="C17" s="220">
        <v>8.1465215120753609E-2</v>
      </c>
      <c r="D17" s="220">
        <v>0.1929640042182886</v>
      </c>
      <c r="E17" s="220">
        <v>4.7741102875079003E-2</v>
      </c>
      <c r="F17" s="220">
        <v>1.23282497011056E-2</v>
      </c>
      <c r="G17" s="41">
        <v>-74.176864465481415</v>
      </c>
    </row>
    <row r="18" spans="1:7" x14ac:dyDescent="0.2">
      <c r="A18" s="44" t="s">
        <v>487</v>
      </c>
      <c r="B18" s="41">
        <v>0.1376301810337304</v>
      </c>
      <c r="C18" s="41">
        <v>0.20506958703459238</v>
      </c>
      <c r="D18" s="41">
        <v>0.16212794760717203</v>
      </c>
      <c r="E18" s="41">
        <v>5.3739881028996801E-2</v>
      </c>
      <c r="F18" s="41">
        <v>0.1605582563004504</v>
      </c>
      <c r="G18" s="41">
        <v>198.76928126025598</v>
      </c>
    </row>
    <row r="19" spans="1:7" ht="15" thickBot="1" x14ac:dyDescent="0.25">
      <c r="A19" s="221" t="s">
        <v>451</v>
      </c>
      <c r="B19" s="222">
        <v>1.5813339187873259</v>
      </c>
      <c r="C19" s="222">
        <v>0.64365721141548449</v>
      </c>
      <c r="D19" s="222">
        <v>0.66588201206585018</v>
      </c>
      <c r="E19" s="222">
        <v>0.33103510977637907</v>
      </c>
      <c r="F19" s="222">
        <v>0.4036134911086568</v>
      </c>
      <c r="G19" s="222">
        <v>21.924677832905971</v>
      </c>
    </row>
    <row r="20" spans="1:7" x14ac:dyDescent="0.2">
      <c r="A20" s="223" t="s">
        <v>519</v>
      </c>
      <c r="B20" s="224">
        <v>117.12786526551265</v>
      </c>
      <c r="C20" s="224">
        <v>182.60339123025258</v>
      </c>
      <c r="D20" s="224">
        <v>128.1440095624051</v>
      </c>
      <c r="E20" s="224">
        <v>68.342591387315721</v>
      </c>
      <c r="F20" s="224">
        <v>43.765522333545405</v>
      </c>
      <c r="G20" s="224">
        <v>-35.961570310504477</v>
      </c>
    </row>
    <row r="21" spans="1:7" x14ac:dyDescent="0.2">
      <c r="A21" s="4" t="s">
        <v>506</v>
      </c>
    </row>
    <row r="22" spans="1:7" x14ac:dyDescent="0.2">
      <c r="A22" s="4" t="s">
        <v>490</v>
      </c>
    </row>
    <row r="23" spans="1:7" x14ac:dyDescent="0.2">
      <c r="A23" s="4" t="s">
        <v>515</v>
      </c>
    </row>
    <row r="24" spans="1:7" x14ac:dyDescent="0.2">
      <c r="A24" s="4" t="s">
        <v>351</v>
      </c>
    </row>
  </sheetData>
  <conditionalFormatting sqref="B13:F18">
    <cfRule type="beginsWith" dxfId="3" priority="2" operator="beginsWith" text="#">
      <formula>LEFT(B13,LEN("#"))="#"</formula>
    </cfRule>
  </conditionalFormatting>
  <conditionalFormatting sqref="B7:G8">
    <cfRule type="beginsWith" dxfId="2" priority="3" operator="beginsWith" text="#">
      <formula>LEFT(B7,LEN("#"))="#"</formula>
    </cfRule>
  </conditionalFormatting>
  <conditionalFormatting sqref="B19:G19">
    <cfRule type="beginsWith" dxfId="1" priority="4" operator="beginsWith" text="#">
      <formula>LEFT(B19,LEN("#"))="#"</formula>
    </cfRule>
  </conditionalFormatting>
  <conditionalFormatting sqref="G13:G18">
    <cfRule type="beginsWith" dxfId="0" priority="1" operator="beginsWith" text="#">
      <formula>LEFT(G13,LEN("#"))="#"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92B6F0ACCF044B98CB7AEFA7D6C6E" ma:contentTypeVersion="16" ma:contentTypeDescription="Create a new document." ma:contentTypeScope="" ma:versionID="1eaf2f74d03385c24481aca51c0a6fca">
  <xsd:schema xmlns:xsd="http://www.w3.org/2001/XMLSchema" xmlns:xs="http://www.w3.org/2001/XMLSchema" xmlns:p="http://schemas.microsoft.com/office/2006/metadata/properties" xmlns:ns2="6116c9f6-f5c1-4dde-8ccc-e706081f148d" xmlns:ns3="1e8110a7-e944-4725-a14d-a770940d4a1c" xmlns:ns4="73fb875a-8af9-4255-b008-0995492d31cd" targetNamespace="http://schemas.microsoft.com/office/2006/metadata/properties" ma:root="true" ma:fieldsID="f1ceda26e609837819ac257fb2eec8b3" ns2:_="" ns3:_="" ns4:_="">
    <xsd:import namespace="6116c9f6-f5c1-4dde-8ccc-e706081f148d"/>
    <xsd:import namespace="1e8110a7-e944-4725-a14d-a770940d4a1c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etingTopic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6c9f6-f5c1-4dde-8ccc-e706081f14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etingTopics" ma:index="13" nillable="true" ma:displayName="Status Update" ma:description="Brief description of the last update" ma:format="Dropdown" ma:internalName="MeetingTopics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110a7-e944-4725-a14d-a770940d4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787445-2c36-4fc2-aa68-07327b2f7904}" ma:internalName="TaxCatchAll" ma:showField="CatchAllData" ma:web="1e8110a7-e944-4725-a14d-a770940d4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6c9f6-f5c1-4dde-8ccc-e706081f148d">
      <Terms xmlns="http://schemas.microsoft.com/office/infopath/2007/PartnerControls"/>
    </lcf76f155ced4ddcb4097134ff3c332f>
    <MeetingTopics xmlns="6116c9f6-f5c1-4dde-8ccc-e706081f148d" xsi:nil="true"/>
    <TaxCatchAll xmlns="73fb875a-8af9-4255-b008-0995492d31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5BE58-B1C9-4615-8145-6A7640248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6c9f6-f5c1-4dde-8ccc-e706081f148d"/>
    <ds:schemaRef ds:uri="1e8110a7-e944-4725-a14d-a770940d4a1c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550D3-F274-41BA-941A-592896BB85C0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3fb875a-8af9-4255-b008-0995492d31cd"/>
    <ds:schemaRef ds:uri="1e8110a7-e944-4725-a14d-a770940d4a1c"/>
    <ds:schemaRef ds:uri="6116c9f6-f5c1-4dde-8ccc-e706081f148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F6774E-92EF-4644-A772-7A2FF474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Index</vt:lpstr>
      <vt:lpstr>Meta</vt:lpstr>
      <vt:lpstr>Table 1</vt:lpstr>
      <vt:lpstr>Table 2</vt:lpstr>
      <vt:lpstr>Table 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B11</vt:lpstr>
      <vt:lpstr>Table B12</vt:lpstr>
      <vt:lpstr>Table C13</vt:lpstr>
      <vt:lpstr>Table D14</vt:lpstr>
      <vt:lpstr>Table D15</vt:lpstr>
      <vt:lpstr>Table D16</vt:lpstr>
      <vt:lpstr>Table D17</vt:lpstr>
      <vt:lpstr>Table D18</vt:lpstr>
      <vt:lpstr>Table D19</vt:lpstr>
      <vt:lpstr>Table D20</vt:lpstr>
      <vt:lpstr>Table D21</vt:lpstr>
      <vt:lpstr>Table D22</vt:lpstr>
      <vt:lpstr>Table D23</vt:lpstr>
      <vt:lpstr>Table D24</vt:lpstr>
      <vt:lpstr>Table D25</vt:lpstr>
      <vt:lpstr>'Table 3'!_Ref132955410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and Pulses Outlook Tables</dc:title>
  <dc:subject>Agricultural Economics</dc:subject>
  <dc:creator>Wilma V. Davis; Catharine Weber; Helen Wakefield; Seth Wechsler</dc:creator>
  <cp:keywords>vegetables, pulses, potatoes, tomatoes, organic</cp:keywords>
  <dc:description/>
  <cp:lastModifiedBy>Davis, Wilma - REE-ERS</cp:lastModifiedBy>
  <cp:revision/>
  <dcterms:created xsi:type="dcterms:W3CDTF">2025-04-18T21:33:48Z</dcterms:created>
  <dcterms:modified xsi:type="dcterms:W3CDTF">2025-04-24T16:26:25Z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0x0101005BE92B6F0ACCF044B98CB7AEFA7D6C6E</vt:lpwstr>
  </property>
  <property fmtid="{D5CDD505-2E9C-101B-9397-08002B2CF9AE}" pid="3" name="MediaServiceImageTags">
    <vt:lpwstr/>
  </property>
</Properties>
</file>